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loydsoflondon.sharepoint.com/sites/ActuarialOversight/BAU Projects/SAO/SAO 2025/"/>
    </mc:Choice>
  </mc:AlternateContent>
  <xr:revisionPtr revIDLastSave="239" documentId="8_{D166643A-D59B-4A4F-B1EA-36326AF26EF6}" xr6:coauthVersionLast="47" xr6:coauthVersionMax="47" xr10:uidLastSave="{7E9DA3F9-9A3A-454C-8921-8DEB8F433DC5}"/>
  <bookViews>
    <workbookView xWindow="-98" yWindow="-98" windowWidth="21795" windowHeight="13875" tabRatio="829" xr2:uid="{1BCBE30B-4AB9-453B-927B-74DE027176E4}"/>
  </bookViews>
  <sheets>
    <sheet name="Control" sheetId="5" r:id="rId1"/>
    <sheet name="Instructions" sheetId="14" r:id="rId2"/>
    <sheet name="Forms&gt;&gt;" sheetId="15" r:id="rId3"/>
    <sheet name="090 Specific IBNR" sheetId="3" r:id="rId4"/>
    <sheet name="100 Movements and AvE analysis" sheetId="10" r:id="rId5"/>
    <sheet name="SAO Class Mappings" sheetId="11" r:id="rId6"/>
    <sheet name="Data Validation" sheetId="4" state="hidden" r:id="rId7"/>
  </sheets>
  <definedNames>
    <definedName name="_xlnm.Print_Area" localSheetId="4">'100 Movements and AvE analysis'!$B$2:$R$34</definedName>
    <definedName name="_xlnm.Print_Area" localSheetId="1">Instructions!$B$2:$H$43</definedName>
    <definedName name="_xlnm.Print_Area" localSheetId="5">'SAO Class Mappings'!$B$2:$D$94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8" i="10" l="1"/>
  <c r="D279" i="10"/>
  <c r="J276" i="10" s="1"/>
  <c r="I193" i="10"/>
  <c r="K256" i="10"/>
  <c r="J256" i="10"/>
  <c r="K235" i="10"/>
  <c r="J235" i="10"/>
  <c r="K214" i="10"/>
  <c r="J214" i="10"/>
  <c r="K193" i="10"/>
  <c r="J193" i="10"/>
  <c r="K172" i="10"/>
  <c r="J172" i="10"/>
  <c r="K151" i="10"/>
  <c r="J151" i="10"/>
  <c r="K130" i="10"/>
  <c r="J130" i="10"/>
  <c r="K109" i="10"/>
  <c r="J109" i="10"/>
  <c r="K88" i="10"/>
  <c r="J88" i="10"/>
  <c r="K67" i="10"/>
  <c r="J67" i="10"/>
  <c r="K46" i="10"/>
  <c r="J46" i="10"/>
  <c r="K262" i="10"/>
  <c r="F262" i="10"/>
  <c r="J262" i="10" s="1"/>
  <c r="D260" i="10"/>
  <c r="D259" i="10"/>
  <c r="D258" i="10"/>
  <c r="I256" i="10"/>
  <c r="F241" i="10"/>
  <c r="K241" i="10" s="1"/>
  <c r="D239" i="10"/>
  <c r="D238" i="10"/>
  <c r="D237" i="10"/>
  <c r="I235" i="10"/>
  <c r="K220" i="10"/>
  <c r="F220" i="10"/>
  <c r="J220" i="10" s="1"/>
  <c r="D218" i="10"/>
  <c r="D217" i="10"/>
  <c r="D216" i="10"/>
  <c r="I214" i="10"/>
  <c r="K199" i="10"/>
  <c r="F199" i="10"/>
  <c r="J199" i="10" s="1"/>
  <c r="D197" i="10"/>
  <c r="D196" i="10"/>
  <c r="D195" i="10"/>
  <c r="J178" i="10"/>
  <c r="F178" i="10"/>
  <c r="K178" i="10" s="1"/>
  <c r="D176" i="10"/>
  <c r="D175" i="10"/>
  <c r="D174" i="10"/>
  <c r="I172" i="10"/>
  <c r="K157" i="10"/>
  <c r="F157" i="10"/>
  <c r="J157" i="10" s="1"/>
  <c r="D155" i="10"/>
  <c r="D154" i="10"/>
  <c r="D153" i="10"/>
  <c r="I151" i="10"/>
  <c r="K136" i="10"/>
  <c r="J136" i="10"/>
  <c r="F136" i="10"/>
  <c r="D134" i="10"/>
  <c r="D133" i="10"/>
  <c r="D132" i="10"/>
  <c r="I130" i="10"/>
  <c r="K115" i="10"/>
  <c r="J115" i="10"/>
  <c r="F115" i="10"/>
  <c r="D113" i="10"/>
  <c r="D112" i="10"/>
  <c r="D111" i="10"/>
  <c r="I109" i="10"/>
  <c r="J94" i="10"/>
  <c r="F94" i="10"/>
  <c r="K94" i="10" s="1"/>
  <c r="D92" i="10"/>
  <c r="D91" i="10"/>
  <c r="D90" i="10"/>
  <c r="I88" i="10"/>
  <c r="F73" i="10"/>
  <c r="K73" i="10" s="1"/>
  <c r="D71" i="10"/>
  <c r="D70" i="10"/>
  <c r="D69" i="10"/>
  <c r="I67" i="10"/>
  <c r="D48" i="10"/>
  <c r="C279" i="10"/>
  <c r="C277" i="10" s="1"/>
  <c r="H263" i="10"/>
  <c r="S260" i="10"/>
  <c r="R260" i="10"/>
  <c r="Q260" i="10"/>
  <c r="P260" i="10"/>
  <c r="O260" i="10"/>
  <c r="N260" i="10"/>
  <c r="S259" i="10"/>
  <c r="R259" i="10"/>
  <c r="Q259" i="10"/>
  <c r="P259" i="10"/>
  <c r="O259" i="10"/>
  <c r="N259" i="10"/>
  <c r="S258" i="10"/>
  <c r="R258" i="10"/>
  <c r="Q258" i="10"/>
  <c r="P258" i="10"/>
  <c r="O258" i="10"/>
  <c r="N258" i="10"/>
  <c r="M255" i="10"/>
  <c r="D249" i="10"/>
  <c r="H242" i="10"/>
  <c r="S239" i="10"/>
  <c r="R239" i="10"/>
  <c r="Q239" i="10"/>
  <c r="P239" i="10"/>
  <c r="O239" i="10"/>
  <c r="N239" i="10"/>
  <c r="S238" i="10"/>
  <c r="R238" i="10"/>
  <c r="Q238" i="10"/>
  <c r="P238" i="10"/>
  <c r="O238" i="10"/>
  <c r="N238" i="10"/>
  <c r="S237" i="10"/>
  <c r="R237" i="10"/>
  <c r="Q237" i="10"/>
  <c r="P237" i="10"/>
  <c r="O237" i="10"/>
  <c r="N237" i="10"/>
  <c r="M234" i="10"/>
  <c r="D228" i="10"/>
  <c r="H221" i="10"/>
  <c r="S218" i="10"/>
  <c r="R218" i="10"/>
  <c r="Q218" i="10"/>
  <c r="P218" i="10"/>
  <c r="O218" i="10"/>
  <c r="N218" i="10"/>
  <c r="S217" i="10"/>
  <c r="R217" i="10"/>
  <c r="Q217" i="10"/>
  <c r="P217" i="10"/>
  <c r="O217" i="10"/>
  <c r="N217" i="10"/>
  <c r="S216" i="10"/>
  <c r="R216" i="10"/>
  <c r="Q216" i="10"/>
  <c r="P216" i="10"/>
  <c r="O216" i="10"/>
  <c r="N216" i="10"/>
  <c r="M213" i="10"/>
  <c r="D207" i="10"/>
  <c r="H200" i="10"/>
  <c r="S197" i="10"/>
  <c r="R197" i="10"/>
  <c r="Q197" i="10"/>
  <c r="P197" i="10"/>
  <c r="O197" i="10"/>
  <c r="N197" i="10"/>
  <c r="S196" i="10"/>
  <c r="R196" i="10"/>
  <c r="Q196" i="10"/>
  <c r="P196" i="10"/>
  <c r="O196" i="10"/>
  <c r="N196" i="10"/>
  <c r="S195" i="10"/>
  <c r="R195" i="10"/>
  <c r="Q195" i="10"/>
  <c r="P195" i="10"/>
  <c r="O195" i="10"/>
  <c r="N195" i="10"/>
  <c r="M192" i="10"/>
  <c r="D186" i="10"/>
  <c r="H179" i="10"/>
  <c r="S176" i="10"/>
  <c r="R176" i="10"/>
  <c r="Q176" i="10"/>
  <c r="P176" i="10"/>
  <c r="O176" i="10"/>
  <c r="N176" i="10"/>
  <c r="S175" i="10"/>
  <c r="R175" i="10"/>
  <c r="Q175" i="10"/>
  <c r="P175" i="10"/>
  <c r="O175" i="10"/>
  <c r="N175" i="10"/>
  <c r="S174" i="10"/>
  <c r="R174" i="10"/>
  <c r="Q174" i="10"/>
  <c r="P174" i="10"/>
  <c r="O174" i="10"/>
  <c r="N174" i="10"/>
  <c r="M171" i="10"/>
  <c r="D165" i="10"/>
  <c r="H158" i="10"/>
  <c r="S155" i="10"/>
  <c r="R155" i="10"/>
  <c r="Q155" i="10"/>
  <c r="P155" i="10"/>
  <c r="O155" i="10"/>
  <c r="N155" i="10"/>
  <c r="S154" i="10"/>
  <c r="R154" i="10"/>
  <c r="Q154" i="10"/>
  <c r="P154" i="10"/>
  <c r="O154" i="10"/>
  <c r="N154" i="10"/>
  <c r="S153" i="10"/>
  <c r="R153" i="10"/>
  <c r="Q153" i="10"/>
  <c r="P153" i="10"/>
  <c r="O153" i="10"/>
  <c r="N153" i="10"/>
  <c r="M150" i="10"/>
  <c r="D144" i="10"/>
  <c r="H137" i="10"/>
  <c r="S134" i="10"/>
  <c r="R134" i="10"/>
  <c r="Q134" i="10"/>
  <c r="P134" i="10"/>
  <c r="O134" i="10"/>
  <c r="N134" i="10"/>
  <c r="S133" i="10"/>
  <c r="R133" i="10"/>
  <c r="Q133" i="10"/>
  <c r="P133" i="10"/>
  <c r="O133" i="10"/>
  <c r="N133" i="10"/>
  <c r="S132" i="10"/>
  <c r="R132" i="10"/>
  <c r="Q132" i="10"/>
  <c r="P132" i="10"/>
  <c r="O132" i="10"/>
  <c r="N132" i="10"/>
  <c r="M129" i="10"/>
  <c r="D123" i="10"/>
  <c r="H116" i="10"/>
  <c r="S113" i="10"/>
  <c r="R113" i="10"/>
  <c r="Q113" i="10"/>
  <c r="P113" i="10"/>
  <c r="O113" i="10"/>
  <c r="N113" i="10"/>
  <c r="S112" i="10"/>
  <c r="R112" i="10"/>
  <c r="Q112" i="10"/>
  <c r="P112" i="10"/>
  <c r="O112" i="10"/>
  <c r="N112" i="10"/>
  <c r="S111" i="10"/>
  <c r="R111" i="10"/>
  <c r="Q111" i="10"/>
  <c r="P111" i="10"/>
  <c r="O111" i="10"/>
  <c r="N111" i="10"/>
  <c r="M108" i="10"/>
  <c r="D102" i="10"/>
  <c r="H95" i="10"/>
  <c r="S92" i="10"/>
  <c r="R92" i="10"/>
  <c r="Q92" i="10"/>
  <c r="P92" i="10"/>
  <c r="O92" i="10"/>
  <c r="N92" i="10"/>
  <c r="S91" i="10"/>
  <c r="R91" i="10"/>
  <c r="Q91" i="10"/>
  <c r="P91" i="10"/>
  <c r="O91" i="10"/>
  <c r="N91" i="10"/>
  <c r="S90" i="10"/>
  <c r="R90" i="10"/>
  <c r="Q90" i="10"/>
  <c r="P90" i="10"/>
  <c r="O90" i="10"/>
  <c r="N90" i="10"/>
  <c r="M87" i="10"/>
  <c r="D81" i="10"/>
  <c r="H74" i="10"/>
  <c r="S71" i="10"/>
  <c r="R71" i="10"/>
  <c r="Q71" i="10"/>
  <c r="P71" i="10"/>
  <c r="O71" i="10"/>
  <c r="N71" i="10"/>
  <c r="S70" i="10"/>
  <c r="R70" i="10"/>
  <c r="Q70" i="10"/>
  <c r="P70" i="10"/>
  <c r="O70" i="10"/>
  <c r="N70" i="10"/>
  <c r="S69" i="10"/>
  <c r="R69" i="10"/>
  <c r="Q69" i="10"/>
  <c r="P69" i="10"/>
  <c r="O69" i="10"/>
  <c r="N69" i="10"/>
  <c r="M66" i="10"/>
  <c r="D60" i="10"/>
  <c r="H53" i="10"/>
  <c r="J52" i="10"/>
  <c r="F52" i="10"/>
  <c r="K52" i="10" s="1"/>
  <c r="S50" i="10"/>
  <c r="R50" i="10"/>
  <c r="Q50" i="10"/>
  <c r="P50" i="10"/>
  <c r="O50" i="10"/>
  <c r="N50" i="10"/>
  <c r="D50" i="10"/>
  <c r="S49" i="10"/>
  <c r="R49" i="10"/>
  <c r="Q49" i="10"/>
  <c r="P49" i="10"/>
  <c r="O49" i="10"/>
  <c r="N49" i="10"/>
  <c r="D49" i="10"/>
  <c r="S48" i="10"/>
  <c r="R48" i="10"/>
  <c r="Q48" i="10"/>
  <c r="P48" i="10"/>
  <c r="O48" i="10"/>
  <c r="N48" i="10"/>
  <c r="M45" i="10"/>
  <c r="D39" i="10"/>
  <c r="F95" i="10"/>
  <c r="G263" i="10"/>
  <c r="G179" i="10"/>
  <c r="G95" i="10"/>
  <c r="G158" i="10"/>
  <c r="G221" i="10"/>
  <c r="F263" i="10"/>
  <c r="G137" i="10"/>
  <c r="F221" i="10"/>
  <c r="G53" i="10"/>
  <c r="J263" i="10"/>
  <c r="J179" i="10"/>
  <c r="F158" i="10"/>
  <c r="F242" i="10"/>
  <c r="J116" i="10"/>
  <c r="G116" i="10"/>
  <c r="J95" i="10"/>
  <c r="J200" i="10"/>
  <c r="G242" i="10"/>
  <c r="F74" i="10"/>
  <c r="G74" i="10"/>
  <c r="J53" i="10"/>
  <c r="J137" i="10"/>
  <c r="J221" i="10"/>
  <c r="F179" i="10"/>
  <c r="D277" i="10" l="1"/>
  <c r="D278" i="10"/>
  <c r="H276" i="10" s="1"/>
  <c r="J241" i="10"/>
  <c r="E278" i="10"/>
  <c r="F278" i="10" s="1"/>
  <c r="J73" i="10"/>
  <c r="E277" i="10"/>
  <c r="F277" i="10" s="1"/>
  <c r="E279" i="10"/>
  <c r="G279" i="10" s="1"/>
  <c r="I116" i="10"/>
  <c r="I115" i="10" s="1"/>
  <c r="E158" i="10"/>
  <c r="G157" i="10" s="1"/>
  <c r="I263" i="10"/>
  <c r="I262" i="10" s="1"/>
  <c r="E221" i="10"/>
  <c r="G220" i="10" s="1"/>
  <c r="I137" i="10"/>
  <c r="I136" i="10" s="1"/>
  <c r="I53" i="10"/>
  <c r="I52" i="10" s="1"/>
  <c r="E74" i="10"/>
  <c r="G73" i="10" s="1"/>
  <c r="I95" i="10"/>
  <c r="I94" i="10" s="1"/>
  <c r="E242" i="10"/>
  <c r="G241" i="10" s="1"/>
  <c r="I179" i="10"/>
  <c r="I178" i="10" s="1"/>
  <c r="E95" i="10"/>
  <c r="G94" i="10" s="1"/>
  <c r="E179" i="10"/>
  <c r="G178" i="10" s="1"/>
  <c r="I221" i="10"/>
  <c r="I220" i="10" s="1"/>
  <c r="E263" i="10"/>
  <c r="G262" i="10" s="1"/>
  <c r="I46" i="10"/>
  <c r="I276" i="10"/>
  <c r="J158" i="10"/>
  <c r="J242" i="10"/>
  <c r="F200" i="10"/>
  <c r="J74" i="10"/>
  <c r="G200" i="10"/>
  <c r="F137" i="10"/>
  <c r="F116" i="10"/>
  <c r="F53" i="10"/>
  <c r="G278" i="10" l="1"/>
  <c r="J278" i="10"/>
  <c r="F280" i="10"/>
  <c r="I278" i="10"/>
  <c r="H278" i="10"/>
  <c r="G277" i="10"/>
  <c r="J279" i="10"/>
  <c r="I277" i="10"/>
  <c r="H277" i="10"/>
  <c r="J277" i="10"/>
  <c r="I279" i="10"/>
  <c r="E280" i="10"/>
  <c r="E116" i="10"/>
  <c r="G115" i="10" s="1"/>
  <c r="E200" i="10"/>
  <c r="G199" i="10" s="1"/>
  <c r="I158" i="10"/>
  <c r="I157" i="10" s="1"/>
  <c r="E137" i="10"/>
  <c r="G136" i="10" s="1"/>
  <c r="I200" i="10"/>
  <c r="I199" i="10" s="1"/>
  <c r="I242" i="10"/>
  <c r="I241" i="10" s="1"/>
  <c r="I74" i="10"/>
  <c r="I73" i="10" s="1"/>
  <c r="E53" i="10"/>
  <c r="G52" i="10" s="1"/>
  <c r="H280" i="10" l="1"/>
  <c r="J280" i="10"/>
  <c r="I280" i="10"/>
  <c r="E9" i="5" l="1"/>
</calcChain>
</file>

<file path=xl/sharedStrings.xml><?xml version="1.0" encoding="utf-8"?>
<sst xmlns="http://schemas.openxmlformats.org/spreadsheetml/2006/main" count="298" uniqueCount="136">
  <si>
    <t>Syndicate</t>
  </si>
  <si>
    <t>Managing Agent</t>
  </si>
  <si>
    <t>2060N</t>
  </si>
  <si>
    <t>Signing Actuary Firm</t>
  </si>
  <si>
    <t>PKF</t>
  </si>
  <si>
    <t>Signing Actuary's Name</t>
  </si>
  <si>
    <t>Signing Actuary's Email</t>
  </si>
  <si>
    <t xml:space="preserve">Information provided here should be consistent with that which will be provided in the report supporting the SAO. </t>
  </si>
  <si>
    <t>All amounts should be in converted £000s.</t>
  </si>
  <si>
    <t>Yes</t>
  </si>
  <si>
    <t/>
  </si>
  <si>
    <t>Notes</t>
  </si>
  <si>
    <t>090 Specific IBNR</t>
  </si>
  <si>
    <t>Reserving Class</t>
  </si>
  <si>
    <t>Lloyd's Cat Code</t>
  </si>
  <si>
    <t>Lloyd's high level class</t>
  </si>
  <si>
    <t>Number of losses</t>
  </si>
  <si>
    <t>Underwriting Year</t>
  </si>
  <si>
    <t>Gross IBNR 
(£000s)</t>
  </si>
  <si>
    <t>Net IBNR 
(£000s)</t>
  </si>
  <si>
    <t>Example</t>
  </si>
  <si>
    <t>Prop Cat XL</t>
  </si>
  <si>
    <t>22E</t>
  </si>
  <si>
    <t>D&amp;O US</t>
  </si>
  <si>
    <t>Non Nat-Cat</t>
  </si>
  <si>
    <t>Casualty Treaty</t>
  </si>
  <si>
    <t>Reserved using underlying cedant exposure and loss advice plus assumption on limits losses</t>
  </si>
  <si>
    <t>Comment (optional)</t>
  </si>
  <si>
    <t>Purpose of exercise</t>
  </si>
  <si>
    <t>Reliances &amp; Limitations</t>
  </si>
  <si>
    <t>Key Contact Information</t>
  </si>
  <si>
    <t>Total</t>
  </si>
  <si>
    <t>SAO Class Mappings</t>
  </si>
  <si>
    <t>Cyber</t>
  </si>
  <si>
    <t>Medical Malpractice</t>
  </si>
  <si>
    <t>RITC</t>
  </si>
  <si>
    <t>Motor XL</t>
  </si>
  <si>
    <t>Submission of this return</t>
  </si>
  <si>
    <t>No</t>
  </si>
  <si>
    <t>SAO Addendum Submission Details</t>
  </si>
  <si>
    <t>• This template is required to be submitted as an Excel attachment within MDC alongside the submission of the Worldwide SAO. MDC will permit the upload of two documents within the Worldwide SAO submission area. 
• Signing Actuaries are requested to submit this workbook with the following name convention: "SAO Addendum Return 2024_SXXXX"  where XXXX represents Syndicate number.</t>
  </si>
  <si>
    <t>The worksheets in this workbook have been left unprotected for market participants to openly see formulae,  thus any changes made by Managing Agents and/or Signing Actuaries that result in inaccurate calculations are not the responsibility of Lloyd's.
Lloyd’s assumes users of this spreadsheet release Lloyd’s from liability due to any inaccuracies within the workbook.</t>
  </si>
  <si>
    <t>General Instructions for SAO Addendum Return</t>
  </si>
  <si>
    <t>Yes/No</t>
  </si>
  <si>
    <t>This worksheet is blank</t>
  </si>
  <si>
    <t>Data Validation Lists (used in this workbook)</t>
  </si>
  <si>
    <t>Signing Actuary Reserving Class Name</t>
  </si>
  <si>
    <t>This worksheet is for informational purposes only. Please do not change any items within this sheet.</t>
  </si>
  <si>
    <t>Lloyd's Line of Business</t>
  </si>
  <si>
    <t>Personal Accident &amp; Medical Expenses</t>
  </si>
  <si>
    <t>Contingency</t>
  </si>
  <si>
    <t>Pecuniary</t>
  </si>
  <si>
    <t>Term Life</t>
  </si>
  <si>
    <t>Aviation Hull &amp; Liability</t>
  </si>
  <si>
    <t>Aviation War</t>
  </si>
  <si>
    <t>Aviation XL</t>
  </si>
  <si>
    <t>Space</t>
  </si>
  <si>
    <t>D&amp;O</t>
  </si>
  <si>
    <t>Financial Institutions</t>
  </si>
  <si>
    <t>Professional Indemnity</t>
  </si>
  <si>
    <t>Employers Liability/ WCA</t>
  </si>
  <si>
    <t>Motor</t>
  </si>
  <si>
    <t>NM General Liability</t>
  </si>
  <si>
    <t>Energy Property</t>
  </si>
  <si>
    <t>Cargo, Fine Art &amp; Specie</t>
  </si>
  <si>
    <t>Marine &amp; Energy Liability</t>
  </si>
  <si>
    <t>Marine Hull</t>
  </si>
  <si>
    <t>Marine War</t>
  </si>
  <si>
    <t>Marine XL</t>
  </si>
  <si>
    <t>Nuclear</t>
  </si>
  <si>
    <t>Power Generation</t>
  </si>
  <si>
    <t>Property D&amp;F Binder</t>
  </si>
  <si>
    <t>Property D&amp;F Open Market</t>
  </si>
  <si>
    <t>Agriculture &amp; Hail</t>
  </si>
  <si>
    <t>Property Cat XL</t>
  </si>
  <si>
    <t>Property pro rata</t>
  </si>
  <si>
    <t>Property Risk XS</t>
  </si>
  <si>
    <t>Engineering</t>
  </si>
  <si>
    <t>Extended Warranty</t>
  </si>
  <si>
    <t>Legal Expenses</t>
  </si>
  <si>
    <t>Livestock &amp; Bloodstock</t>
  </si>
  <si>
    <t>Political Risks, Credit &amp; Financial Guarantee</t>
  </si>
  <si>
    <t>Terrorism</t>
  </si>
  <si>
    <t>Lloyd's Japan</t>
  </si>
  <si>
    <t>Professional Liability Bucket</t>
  </si>
  <si>
    <t>Generic Liability Bucket</t>
  </si>
  <si>
    <t>Marine Bucket</t>
  </si>
  <si>
    <t>Property Bucket</t>
  </si>
  <si>
    <t>Short Tail High Volatility Portfolios</t>
  </si>
  <si>
    <t>Long Tail Portfolios</t>
  </si>
  <si>
    <t>Short Tail Low Volatility Portfolios</t>
  </si>
  <si>
    <t>Please complete for all reserving classes and original underwriting year where the Signing Actuary's estimate includes total specific IBNR of greater than £1m gross of reinsurance with the corresponding net of reinsurance amount. Please provide a mapping to the most appropriate Lloyd's Line of Business. Further information and tools for mapping can be found on the Lloyd’s website (here) under the heading "tooling".
Also state the number of losses to which the IBNR relates and split IBNR information by individual underwriting year and reserving class. For example single event impacting three reserving classes on two underwriting years should be listed six times. For clarity we do not expect entries such as "2020 &amp; Prior" to be used here as an underwriting year entry.</t>
  </si>
  <si>
    <t xml:space="preserve">For Natural Catastrophes events, please provide the Lloyd's CAT code for each specific IBNR where available in the "Lloyd's CAT code" column in the table below. For the avoidance of doubt, this means Natural Catastrophe events are reported by Reserving Class, Event Code and Underwriting Year.   
For Non Natural Catastrophes events, please write “Non Nat-Cat” in the "Lloyd's CAT code" column. A CAT code is not expected to be reported for Non Natural Catastrophes. For the avoidance of doubt, we would expect Non Natural Catastrophe events to still be split by Underwriting Year and Reserving Class.  
Where appropriate, please add relevant comments on approach where the Signing Actuary has a different position to the Syndicate.
For information on which events have a Lloyd's CAT code they can be found in the following places:
a) All historical CAT coded events issued are on the Lloyd's website: https://www.lloyds.com/resources-and-services/claims-for-market-participants/catastrophe-portal/catastrophe-codes/
b) Any current CAT events are defined in the Q4 2025 QMR market bulletin
For the avoidance of doubt the reporting below should be in respect of both historical and current Lloyd's CAT coded events and Non Nat-Cat events to the extent a specific IBNR has been allowed for within the reserving.
We expect all material specific IBNR’s including descriptions (CAT and Non Nat-Cat) to be outlined in the accompanying management report, including any material assumptions used and validation of these in the derivation of the specific IBNR. </t>
  </si>
  <si>
    <t xml:space="preserve">Please see below for instructions and information on areas that need completion by the Signing Actuary:
• This template is a mandatory submission as part of the SAO Returns process for year-end 2025. 
• Please complete the Control worksheet which requests Signing Actuary information and the Syndicate this template return is in respect of.
• Specific Instructions relating to reporting Specific IBNR is provided in the worksheet "090 Specific IBNR".
• Specific Instructions relating to reporting Movements and Actual versus Expected Analysis is provided in the worksheet "100 Movements and AvE analysis".
• Specific Instructions relating to the Signing Actuary Reserving class mappings is provided in the worksheet "SAO class mappings".
Throughout this workbook:
• White coloured cells indicate input cells and these should be populated by Signing Actuaries.
• Grey coloured cells indicate cells which are formulae driven and as such should not be overwritten.
</t>
  </si>
  <si>
    <r>
      <t xml:space="preserve">Please email any queries relating to this submission to </t>
    </r>
    <r>
      <rPr>
        <u/>
        <sz val="11"/>
        <color theme="4" tint="-0.249977111117893"/>
        <rFont val="Segoe UI"/>
        <family val="2"/>
      </rPr>
      <t>SAOReports@Lloyds.com</t>
    </r>
    <r>
      <rPr>
        <sz val="11"/>
        <color theme="1"/>
        <rFont val="Segoe UI"/>
        <family val="2"/>
      </rPr>
      <t xml:space="preserve"> and please cc </t>
    </r>
    <r>
      <rPr>
        <u/>
        <sz val="11"/>
        <color theme="4" tint="-0.249977111117893"/>
        <rFont val="Segoe UI"/>
        <family val="2"/>
      </rPr>
      <t>Louise.Bennett@Lloyds.com.</t>
    </r>
  </si>
  <si>
    <t xml:space="preserve">The purpose of this exercise is to collect information in respect of Specific IBNR, Movements and Actual versus Expected Analysis, and SAO Class Mappings as part of SAO Reporting at year-end 2025. </t>
  </si>
  <si>
    <t>100 Movements and Actual versus Expected Analysis</t>
  </si>
  <si>
    <t>Please complete this form for all syndicates.</t>
  </si>
  <si>
    <r>
      <rPr>
        <b/>
        <i/>
        <sz val="11"/>
        <color rgb="FF000000"/>
        <rFont val="Segoe UI"/>
        <family val="2"/>
      </rPr>
      <t>Except where specified, all figures in this section should be those underlying the Signing Actuary's estimate</t>
    </r>
    <r>
      <rPr>
        <sz val="11"/>
        <color rgb="FF000000"/>
        <rFont val="Segoe UI"/>
        <family val="2"/>
      </rPr>
      <t>. Please complete for the 10 largest classes by  total net (of reinsurance) reserves. The grouping should be at reporting class level - i.e. does not have to be at the level at which projections are conducted if these are aggregated for reporting purposes. If there are more than 10 reporting classes, please enter the aggregate amounts for the remainder of business in the last table below.</t>
    </r>
  </si>
  <si>
    <t xml:space="preserve">Where available, the Actual vs Expected should be for experience since the previous year-end. Lloyd's expects an actual versus expected analysis to be conducted in all cases with the exception of a new signing actuary/firm being appointed for a syndicate. </t>
  </si>
  <si>
    <t>Actual vs Expected should be actual incurred less expected incurred, so that a positive number represents movement in excess of expectations. It should be on a best estimate basis consistent to the SAO report.</t>
  </si>
  <si>
    <t>The Actual vs Expected presented here should be on the same basis and granularity as it is completed. For example if this is completed on a gross of reinsurance net of commissions basis for non catastrophe losses only please include this below. Please provide this information in the following drop-down boxes.</t>
  </si>
  <si>
    <t>Granularity</t>
  </si>
  <si>
    <t>Is this the same granularity as was provided to us last year?</t>
  </si>
  <si>
    <t>Premium basis</t>
  </si>
  <si>
    <t>Basis</t>
  </si>
  <si>
    <t>If there is a material difference between the syndicate and Signing Actuary estimate of ultimate premium which may lead to a misleading Actual vs Expected please comment on this in the Notes section below. In addition if there is a material deviation in actual versus expected please provide the reason in the Notes section below.</t>
  </si>
  <si>
    <t>Notes100</t>
  </si>
  <si>
    <t>01</t>
  </si>
  <si>
    <t>Reporting Year?</t>
  </si>
  <si>
    <t>Ultimate Premium (£000s)</t>
  </si>
  <si>
    <t>Actual vs Expected as % of ultimate premium</t>
  </si>
  <si>
    <t>Initial Expected Loss Ratio (IELR) (%)</t>
  </si>
  <si>
    <t>Ultimate Loss Ratio (ULR) (%)</t>
  </si>
  <si>
    <t>02</t>
  </si>
  <si>
    <t>03</t>
  </si>
  <si>
    <t>04</t>
  </si>
  <si>
    <t>05</t>
  </si>
  <si>
    <t>06</t>
  </si>
  <si>
    <t>07</t>
  </si>
  <si>
    <t>08</t>
  </si>
  <si>
    <t>09</t>
  </si>
  <si>
    <t>10</t>
  </si>
  <si>
    <t>11</t>
  </si>
  <si>
    <t>There is no expectation to provide comments but if you have any additional comments on the information you have provided in this tab, please write them in the box below.</t>
  </si>
  <si>
    <t>The IELR should be provided for the Reporting year. For the 2023 &amp; prior row it should just be the 2023 YoA IELR. It should be on the same basis as the other figures (gross/net, etc).
Please provide a mapping to the most appropriate Lloyd's Line of business. Further information and tools for mapping to Lloyd's Line of business can be found in https://www.lloyds.com/resources-and-services/reporting-rationalisation/tpd-reserving under the heading "tooling".</t>
  </si>
  <si>
    <t>https://www.lloyds.com/market-resources/reporting-rationalisation/tpd-reserving</t>
  </si>
  <si>
    <t>The table below should be populated with class mappings for Signing Actuary Reserving class to Lloyd's Line of Business (Lloyd's LoB). Where a Reserving class maps to maps to multiple Lloyd's LoB, we ask that the syndicate provides the top 4 entries and associated Gross exposure (%). An example has been provided in row 12 below.
As a reminder, additional guidance on LLoB class mapping can be found on the Reserving Data Transformation section of the Lloyd's website (see link below).</t>
  </si>
  <si>
    <t>Lloyd's LoB 1</t>
  </si>
  <si>
    <t>Lloyd's LoB 2</t>
  </si>
  <si>
    <t>Lloyd's LoB 3</t>
  </si>
  <si>
    <t>Lloyd's LoB 4</t>
  </si>
  <si>
    <t>LoB 1: 
% of Gross Exposure</t>
  </si>
  <si>
    <t>LoB 2: 
% of Gross Exposure</t>
  </si>
  <si>
    <t>LoB 3: 
% of Gross Exposure</t>
  </si>
  <si>
    <t>LoB 4: 
% of Gross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</si>
</sst>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_-;\(##,##0.00\);\-_;\ "/>
    <numFmt numFmtId="165" formatCode="##,##0_-;\-##,##0;\-_;\ "/>
    <numFmt numFmtId="166" formatCode="#,##0.00\%;\(#,##0.00\)\%"/>
    <numFmt numFmtId="167" formatCode="#,##0.00\%;\-#,##0.00\%"/>
    <numFmt numFmtId="168" formatCode="##,##0.0000_-;\-##,##0.0000;\-_;"/>
    <numFmt numFmtId="169" formatCode="##,##0.0,,_-;\(##,##0.0,,\);\-_;\ "/>
  </numFmts>
  <fonts count="39">
    <font>
      <sz val="11"/>
      <color theme="1"/>
      <name val="Aptos Narrow"/>
      <family val="2"/>
      <scheme val="minor"/>
    </font>
    <font>
      <sz val="11"/>
      <color theme="1"/>
      <name val="Segoe UI"/>
      <family val="2"/>
    </font>
    <font>
      <b/>
      <sz val="16"/>
      <color theme="0"/>
      <name val="Segoe UI"/>
      <family val="2"/>
    </font>
    <font>
      <sz val="11"/>
      <color theme="0"/>
      <name val="Segoe UI"/>
      <family val="2"/>
    </font>
    <font>
      <sz val="11"/>
      <name val="Segoe UI"/>
      <family val="2"/>
    </font>
    <font>
      <sz val="11"/>
      <color rgb="FFFF0000"/>
      <name val="Segoe UI"/>
      <family val="2"/>
    </font>
    <font>
      <b/>
      <sz val="11"/>
      <color theme="1"/>
      <name val="Segoe UI"/>
      <family val="2"/>
    </font>
    <font>
      <u/>
      <sz val="11"/>
      <color theme="10"/>
      <name val="Aptos Narrow"/>
      <family val="2"/>
      <scheme val="minor"/>
    </font>
    <font>
      <sz val="11"/>
      <color theme="1"/>
      <name val="Segoe UI"/>
      <family val="2"/>
    </font>
    <font>
      <b/>
      <sz val="11"/>
      <color theme="0"/>
      <name val="Segoe UI"/>
      <family val="2"/>
    </font>
    <font>
      <b/>
      <sz val="20"/>
      <color rgb="FFFF0000"/>
      <name val="Segoe UI"/>
      <family val="2"/>
    </font>
    <font>
      <i/>
      <sz val="11"/>
      <color theme="1"/>
      <name val="Segoe UI"/>
      <family val="2"/>
    </font>
    <font>
      <b/>
      <sz val="10"/>
      <color theme="1"/>
      <name val="Segoe UI"/>
      <family val="2"/>
    </font>
    <font>
      <sz val="11"/>
      <color theme="1"/>
      <name val="Segoe UI"/>
      <family val="2"/>
    </font>
    <font>
      <sz val="10"/>
      <color theme="1" tint="0.14999847407452621"/>
      <name val="Segoe UI"/>
      <family val="2"/>
    </font>
    <font>
      <b/>
      <sz val="16"/>
      <color theme="0"/>
      <name val="Segoe UI"/>
      <family val="2"/>
    </font>
    <font>
      <b/>
      <sz val="11"/>
      <color theme="0"/>
      <name val="Segoe UI"/>
      <family val="2"/>
    </font>
    <font>
      <sz val="10"/>
      <color theme="1" tint="0.14999847407452621"/>
      <name val="Sergoe"/>
    </font>
    <font>
      <u/>
      <sz val="11"/>
      <color theme="10"/>
      <name val="Segoe UI"/>
      <family val="2"/>
    </font>
    <font>
      <sz val="11"/>
      <color theme="1" tint="0.14999847407452621"/>
      <name val="Segoe UI"/>
      <family val="2"/>
    </font>
    <font>
      <u/>
      <sz val="11"/>
      <color theme="4" tint="-0.249977111117893"/>
      <name val="Segoe UI"/>
      <family val="2"/>
    </font>
    <font>
      <b/>
      <u/>
      <sz val="11"/>
      <color theme="1"/>
      <name val="Segoe UI"/>
      <family val="2"/>
    </font>
    <font>
      <sz val="11"/>
      <color rgb="FF000000"/>
      <name val="Segoe UI"/>
      <family val="2"/>
    </font>
    <font>
      <b/>
      <sz val="16"/>
      <color rgb="FFFFFFFF"/>
      <name val="Segoe UI"/>
      <family val="2"/>
    </font>
    <font>
      <sz val="10"/>
      <color rgb="FF262626"/>
      <name val="Segoe UI"/>
      <family val="2"/>
    </font>
    <font>
      <sz val="11"/>
      <color rgb="FF000000"/>
      <name val="Aptos Narrow"/>
      <family val="2"/>
      <scheme val="minor"/>
    </font>
    <font>
      <b/>
      <i/>
      <sz val="11"/>
      <color rgb="FF000000"/>
      <name val="Segoe UI"/>
      <family val="2"/>
    </font>
    <font>
      <b/>
      <sz val="10"/>
      <color rgb="FF262626"/>
      <name val="Segoe UI"/>
      <family val="2"/>
    </font>
    <font>
      <sz val="10"/>
      <name val="Segoe UI"/>
      <family val="2"/>
    </font>
    <font>
      <sz val="10"/>
      <color rgb="FF000000"/>
      <name val="Segoe UI"/>
      <family val="2"/>
    </font>
    <font>
      <b/>
      <sz val="10"/>
      <color rgb="FF000000"/>
      <name val="Segoe UI"/>
      <family val="2"/>
    </font>
    <font>
      <b/>
      <sz val="11"/>
      <color rgb="FF000000"/>
      <name val="Segoe UI"/>
      <family val="2"/>
    </font>
    <font>
      <sz val="11"/>
      <color rgb="FFFFFFFF"/>
      <name val="Segoe UI"/>
      <family val="2"/>
    </font>
    <font>
      <b/>
      <sz val="11"/>
      <color rgb="FFFFFFFF"/>
      <name val="Segoe UI"/>
      <family val="2"/>
    </font>
    <font>
      <b/>
      <sz val="10"/>
      <color rgb="FFFFFFFF"/>
      <name val="Segoe UI"/>
      <family val="2"/>
    </font>
    <font>
      <b/>
      <sz val="11"/>
      <color rgb="FF262626"/>
      <name val="Segoe UI"/>
      <family val="2"/>
    </font>
    <font>
      <sz val="10"/>
      <color rgb="FFFFFFFF"/>
      <name val="Segoe UI"/>
      <family val="2"/>
    </font>
    <font>
      <sz val="11"/>
      <color rgb="FF262626"/>
      <name val="Segoe UI"/>
      <family val="2"/>
    </font>
    <font>
      <sz val="8"/>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rgb="FF141414"/>
        <bgColor indexed="64"/>
      </patternFill>
    </fill>
    <fill>
      <patternFill patternType="solid">
        <fgColor rgb="FFD9E1F2"/>
        <bgColor indexed="64"/>
      </patternFill>
    </fill>
    <fill>
      <patternFill patternType="solid">
        <fgColor rgb="FF0A4BB7"/>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FF"/>
        <bgColor indexed="64"/>
      </patternFill>
    </fill>
    <fill>
      <patternFill patternType="solid">
        <fgColor rgb="FFD9D9D9"/>
        <bgColor indexed="64"/>
      </patternFill>
    </fill>
    <fill>
      <patternFill patternType="solid">
        <fgColor rgb="FF646569"/>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diagonal/>
    </border>
    <border>
      <left style="thin">
        <color rgb="FFFFFFFF"/>
      </left>
      <right/>
      <top style="thin">
        <color rgb="FFFFFFFF"/>
      </top>
      <bottom style="thin">
        <color rgb="FFFFFFFF"/>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FFFFFF"/>
      </left>
      <right/>
      <top style="thin">
        <color rgb="FFFFFFFF"/>
      </top>
      <bottom style="thin">
        <color indexed="64"/>
      </bottom>
      <diagonal/>
    </border>
    <border>
      <left/>
      <right/>
      <top style="thin">
        <color rgb="FFFFFFFF"/>
      </top>
      <bottom style="thin">
        <color indexed="64"/>
      </bottom>
      <diagonal/>
    </border>
    <border>
      <left style="thin">
        <color rgb="FFFFFFFF"/>
      </left>
      <right style="thin">
        <color rgb="FFFFFFFF"/>
      </right>
      <top style="thin">
        <color auto="1"/>
      </top>
      <bottom/>
      <diagonal/>
    </border>
    <border>
      <left style="thin">
        <color rgb="FFFFFFFF"/>
      </left>
      <right/>
      <top style="thin">
        <color auto="1"/>
      </top>
      <bottom/>
      <diagonal/>
    </border>
    <border>
      <left style="thin">
        <color auto="1"/>
      </left>
      <right style="thin">
        <color auto="1"/>
      </right>
      <top/>
      <bottom/>
      <diagonal/>
    </border>
    <border>
      <left style="thin">
        <color rgb="FFFFFFFF"/>
      </left>
      <right style="thin">
        <color rgb="FFFFFFFF"/>
      </right>
      <top style="thin">
        <color auto="1"/>
      </top>
      <bottom style="thin">
        <color auto="1"/>
      </bottom>
      <diagonal/>
    </border>
    <border>
      <left style="thin">
        <color rgb="FFFFFFFF"/>
      </left>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76">
    <xf numFmtId="0" fontId="0" fillId="0" borderId="0" xfId="0"/>
    <xf numFmtId="0" fontId="1" fillId="0" borderId="0" xfId="0" applyFont="1"/>
    <xf numFmtId="0" fontId="1" fillId="2" borderId="0" xfId="0" applyFont="1" applyFill="1" applyAlignment="1">
      <alignment vertical="center"/>
    </xf>
    <xf numFmtId="0" fontId="1" fillId="2" borderId="0" xfId="0" applyFont="1" applyFill="1"/>
    <xf numFmtId="0" fontId="5" fillId="0" borderId="0" xfId="0" applyFont="1"/>
    <xf numFmtId="0" fontId="3" fillId="0" borderId="0" xfId="0" applyFont="1" applyAlignment="1">
      <alignment wrapText="1"/>
    </xf>
    <xf numFmtId="0" fontId="3" fillId="0" borderId="0" xfId="0" applyFont="1"/>
    <xf numFmtId="0" fontId="2" fillId="3" borderId="0" xfId="0" applyFont="1" applyFill="1" applyAlignment="1" applyProtection="1">
      <alignment horizontal="left"/>
      <protection hidden="1"/>
    </xf>
    <xf numFmtId="0" fontId="1" fillId="6" borderId="3" xfId="0" applyFont="1" applyFill="1" applyBorder="1"/>
    <xf numFmtId="49" fontId="3" fillId="2" borderId="0" xfId="0" applyNumberFormat="1" applyFont="1" applyFill="1" applyAlignment="1">
      <alignment vertical="center" wrapText="1"/>
    </xf>
    <xf numFmtId="0" fontId="3" fillId="2" borderId="0" xfId="0" applyFont="1" applyFill="1" applyAlignment="1">
      <alignment vertical="center" wrapText="1"/>
    </xf>
    <xf numFmtId="0" fontId="0" fillId="2" borderId="0" xfId="0" applyFill="1"/>
    <xf numFmtId="0" fontId="8" fillId="2" borderId="0" xfId="0" applyFont="1" applyFill="1"/>
    <xf numFmtId="0" fontId="10" fillId="2" borderId="0" xfId="0" applyFont="1" applyFill="1"/>
    <xf numFmtId="0" fontId="1" fillId="0" borderId="3" xfId="0" applyFont="1" applyBorder="1" applyAlignment="1">
      <alignment horizontal="left" vertical="top" wrapText="1"/>
    </xf>
    <xf numFmtId="0" fontId="11" fillId="0" borderId="0" xfId="0" applyFont="1"/>
    <xf numFmtId="0" fontId="1" fillId="2" borderId="0" xfId="0" applyFont="1" applyFill="1" applyAlignment="1">
      <alignment horizontal="left" vertical="center"/>
    </xf>
    <xf numFmtId="0" fontId="9" fillId="5" borderId="3" xfId="0" applyFont="1" applyFill="1" applyBorder="1" applyAlignment="1" applyProtection="1">
      <alignment horizontal="left" vertical="center" wrapText="1"/>
      <protection hidden="1"/>
    </xf>
    <xf numFmtId="0" fontId="13" fillId="2" borderId="0" xfId="0" applyFont="1" applyFill="1" applyAlignment="1">
      <alignment horizontal="left" vertical="top" wrapText="1"/>
    </xf>
    <xf numFmtId="0" fontId="9" fillId="5" borderId="3" xfId="0" applyFont="1" applyFill="1" applyBorder="1" applyAlignment="1" applyProtection="1">
      <alignment horizontal="center" vertical="center" wrapText="1"/>
      <protection hidden="1"/>
    </xf>
    <xf numFmtId="49" fontId="1" fillId="6" borderId="3" xfId="0" applyNumberFormat="1" applyFont="1" applyFill="1" applyBorder="1" applyAlignment="1">
      <alignment horizontal="left" vertical="center" wrapText="1"/>
    </xf>
    <xf numFmtId="1" fontId="1" fillId="6" borderId="3" xfId="0" applyNumberFormat="1" applyFont="1" applyFill="1" applyBorder="1" applyAlignment="1">
      <alignment horizontal="right" vertical="center" wrapText="1"/>
    </xf>
    <xf numFmtId="0" fontId="1" fillId="6" borderId="3" xfId="0" applyFont="1" applyFill="1" applyBorder="1" applyAlignment="1">
      <alignment horizontal="right" vertical="center" wrapText="1"/>
    </xf>
    <xf numFmtId="165" fontId="1" fillId="6" borderId="3" xfId="0" applyNumberFormat="1" applyFont="1" applyFill="1" applyBorder="1" applyAlignment="1">
      <alignment horizontal="right" vertical="center" wrapText="1"/>
    </xf>
    <xf numFmtId="49" fontId="1" fillId="0" borderId="3" xfId="0" applyNumberFormat="1" applyFont="1" applyBorder="1" applyAlignment="1">
      <alignment horizontal="left" vertical="top" wrapText="1"/>
    </xf>
    <xf numFmtId="1" fontId="1" fillId="0" borderId="3" xfId="0" applyNumberFormat="1" applyFont="1" applyBorder="1" applyAlignment="1">
      <alignment horizontal="right" vertical="top" wrapText="1"/>
    </xf>
    <xf numFmtId="0" fontId="1" fillId="0" borderId="3" xfId="0" applyFont="1" applyBorder="1" applyAlignment="1">
      <alignment horizontal="right" vertical="top" wrapText="1"/>
    </xf>
    <xf numFmtId="165" fontId="1" fillId="0" borderId="3" xfId="0" applyNumberFormat="1" applyFont="1" applyBorder="1" applyAlignment="1">
      <alignment horizontal="right" vertical="top" wrapText="1"/>
    </xf>
    <xf numFmtId="0" fontId="19" fillId="4" borderId="3" xfId="0" applyFont="1" applyFill="1" applyBorder="1" applyAlignment="1" applyProtection="1">
      <alignment horizontal="left" vertical="center" wrapText="1"/>
      <protection hidden="1"/>
    </xf>
    <xf numFmtId="49" fontId="1" fillId="0" borderId="3" xfId="0" applyNumberFormat="1"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49" fontId="1" fillId="0" borderId="3" xfId="0" applyNumberFormat="1" applyFont="1" applyBorder="1" applyAlignment="1">
      <alignment horizontal="left" wrapText="1"/>
    </xf>
    <xf numFmtId="0" fontId="19" fillId="2" borderId="3" xfId="0" applyFont="1" applyFill="1" applyBorder="1" applyAlignment="1" applyProtection="1">
      <alignment vertical="center"/>
      <protection hidden="1"/>
    </xf>
    <xf numFmtId="0" fontId="9" fillId="5" borderId="15" xfId="0" applyFont="1" applyFill="1" applyBorder="1" applyAlignment="1" applyProtection="1">
      <alignment horizontal="left" vertical="center" wrapText="1"/>
      <protection hidden="1"/>
    </xf>
    <xf numFmtId="0" fontId="9" fillId="5" borderId="8" xfId="0" applyFont="1" applyFill="1" applyBorder="1" applyAlignment="1" applyProtection="1">
      <alignment horizontal="left" vertical="center" wrapText="1"/>
      <protection hidden="1"/>
    </xf>
    <xf numFmtId="0" fontId="6" fillId="0" borderId="0" xfId="0" applyFont="1"/>
    <xf numFmtId="0" fontId="9" fillId="5" borderId="3" xfId="0" applyFont="1" applyFill="1" applyBorder="1" applyAlignment="1">
      <alignment vertical="center"/>
    </xf>
    <xf numFmtId="0" fontId="21" fillId="0" borderId="0" xfId="0" applyFont="1"/>
    <xf numFmtId="49" fontId="4" fillId="0" borderId="3" xfId="0" applyNumberFormat="1" applyFont="1" applyBorder="1" applyAlignment="1">
      <alignment horizontal="left" vertical="center" wrapText="1"/>
    </xf>
    <xf numFmtId="0" fontId="22" fillId="0" borderId="0" xfId="0" applyFont="1"/>
    <xf numFmtId="0" fontId="23" fillId="3" borderId="0" xfId="0" applyFont="1" applyFill="1" applyAlignment="1">
      <alignment horizontal="left"/>
    </xf>
    <xf numFmtId="0" fontId="24" fillId="4" borderId="0" xfId="0" applyFont="1" applyFill="1" applyAlignment="1">
      <alignment vertical="center" wrapText="1"/>
    </xf>
    <xf numFmtId="0" fontId="24" fillId="4" borderId="0" xfId="0" applyFont="1" applyFill="1" applyAlignment="1">
      <alignment vertical="center"/>
    </xf>
    <xf numFmtId="0" fontId="22" fillId="8" borderId="0" xfId="0" applyFont="1" applyFill="1" applyAlignment="1">
      <alignment vertical="center"/>
    </xf>
    <xf numFmtId="0" fontId="22" fillId="0" borderId="0" xfId="0" applyFont="1" applyAlignment="1">
      <alignment wrapText="1"/>
    </xf>
    <xf numFmtId="0" fontId="22" fillId="8" borderId="0" xfId="0" applyFont="1" applyFill="1" applyAlignment="1">
      <alignment vertical="center" wrapText="1"/>
    </xf>
    <xf numFmtId="0" fontId="22" fillId="0" borderId="0" xfId="0" applyFont="1" applyAlignment="1">
      <alignment horizontal="left"/>
    </xf>
    <xf numFmtId="0" fontId="27" fillId="4" borderId="3" xfId="0" applyFont="1" applyFill="1" applyBorder="1" applyAlignment="1">
      <alignment horizontal="left" vertical="center" wrapText="1"/>
    </xf>
    <xf numFmtId="0" fontId="22" fillId="8" borderId="0" xfId="0" applyFont="1" applyFill="1" applyAlignment="1">
      <alignment horizontal="left" vertical="top" wrapText="1"/>
    </xf>
    <xf numFmtId="0" fontId="22" fillId="8" borderId="0" xfId="0" applyFont="1" applyFill="1" applyAlignment="1">
      <alignment vertical="top" wrapText="1"/>
    </xf>
    <xf numFmtId="0" fontId="30" fillId="4" borderId="1" xfId="0" applyFont="1" applyFill="1" applyBorder="1" applyAlignment="1">
      <alignment horizontal="left" vertical="center"/>
    </xf>
    <xf numFmtId="0" fontId="31" fillId="4" borderId="4" xfId="0" applyFont="1" applyFill="1" applyBorder="1" applyAlignment="1">
      <alignment vertical="top" wrapText="1"/>
    </xf>
    <xf numFmtId="0" fontId="31" fillId="4" borderId="2" xfId="0" applyFont="1" applyFill="1" applyBorder="1" applyAlignment="1">
      <alignment vertical="top" wrapText="1"/>
    </xf>
    <xf numFmtId="0" fontId="22" fillId="0" borderId="0" xfId="0" applyFont="1" applyAlignment="1">
      <alignment horizontal="left" vertical="top"/>
    </xf>
    <xf numFmtId="0" fontId="32" fillId="0" borderId="0" xfId="0" applyFont="1"/>
    <xf numFmtId="0" fontId="4" fillId="8" borderId="0" xfId="0" applyFont="1" applyFill="1" applyAlignment="1">
      <alignment vertical="center"/>
    </xf>
    <xf numFmtId="0" fontId="32" fillId="0" borderId="7" xfId="0" quotePrefix="1" applyFont="1" applyBorder="1" applyAlignment="1">
      <alignment wrapText="1"/>
    </xf>
    <xf numFmtId="0" fontId="33" fillId="5" borderId="3" xfId="0" quotePrefix="1" applyFont="1" applyFill="1" applyBorder="1" applyAlignment="1">
      <alignment vertical="center" wrapText="1"/>
    </xf>
    <xf numFmtId="0" fontId="33" fillId="5" borderId="3" xfId="0" applyFont="1" applyFill="1" applyBorder="1" applyAlignment="1">
      <alignment vertical="center"/>
    </xf>
    <xf numFmtId="0" fontId="34" fillId="5" borderId="15"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32" fillId="0" borderId="0" xfId="0" applyFont="1" applyAlignment="1">
      <alignment wrapText="1"/>
    </xf>
    <xf numFmtId="0" fontId="33" fillId="5" borderId="20" xfId="0" applyFont="1" applyFill="1" applyBorder="1" applyAlignment="1">
      <alignment horizontal="center" vertical="center"/>
    </xf>
    <xf numFmtId="0" fontId="34" fillId="5" borderId="0" xfId="0" applyFont="1" applyFill="1" applyAlignment="1">
      <alignment horizontal="center" vertical="center" wrapText="1"/>
    </xf>
    <xf numFmtId="0" fontId="34" fillId="5" borderId="13" xfId="0" applyFont="1" applyFill="1" applyBorder="1" applyAlignment="1">
      <alignment horizontal="center" vertical="center" wrapText="1"/>
    </xf>
    <xf numFmtId="0" fontId="32" fillId="0" borderId="7" xfId="0" applyFont="1" applyBorder="1" applyAlignment="1">
      <alignment wrapText="1"/>
    </xf>
    <xf numFmtId="0" fontId="24" fillId="4" borderId="3" xfId="0" applyFont="1" applyFill="1" applyBorder="1" applyAlignment="1">
      <alignment horizontal="center" vertical="center" wrapText="1"/>
    </xf>
    <xf numFmtId="164" fontId="29" fillId="0" borderId="3" xfId="0" applyNumberFormat="1" applyFont="1" applyBorder="1" applyAlignment="1">
      <alignment horizontal="right" vertical="center" wrapText="1"/>
    </xf>
    <xf numFmtId="166" fontId="24" fillId="0" borderId="3" xfId="0" applyNumberFormat="1" applyFont="1" applyBorder="1" applyAlignment="1">
      <alignment horizontal="right" vertical="center" wrapText="1" indent="1"/>
    </xf>
    <xf numFmtId="0" fontId="24" fillId="4" borderId="5" xfId="0" applyFont="1" applyFill="1" applyBorder="1" applyAlignment="1">
      <alignment horizontal="center" vertical="center" wrapText="1"/>
    </xf>
    <xf numFmtId="0" fontId="29" fillId="0" borderId="0" xfId="0" applyFont="1"/>
    <xf numFmtId="164" fontId="29" fillId="0" borderId="5" xfId="0" applyNumberFormat="1" applyFont="1" applyBorder="1" applyAlignment="1">
      <alignment vertical="center"/>
    </xf>
    <xf numFmtId="164" fontId="29" fillId="0" borderId="20" xfId="0" applyNumberFormat="1" applyFont="1" applyBorder="1" applyAlignment="1">
      <alignment vertical="center"/>
    </xf>
    <xf numFmtId="0" fontId="35" fillId="4" borderId="3" xfId="0" applyFont="1" applyFill="1" applyBorder="1" applyAlignment="1">
      <alignment horizontal="center" vertical="center" wrapText="1"/>
    </xf>
    <xf numFmtId="169" fontId="29" fillId="9" borderId="3" xfId="0" applyNumberFormat="1" applyFont="1" applyFill="1" applyBorder="1" applyAlignment="1">
      <alignment horizontal="center"/>
    </xf>
    <xf numFmtId="164" fontId="36" fillId="10" borderId="3" xfId="0" applyNumberFormat="1" applyFont="1" applyFill="1" applyBorder="1" applyAlignment="1">
      <alignment horizontal="right" vertical="center" wrapText="1"/>
    </xf>
    <xf numFmtId="167" fontId="36" fillId="10" borderId="3" xfId="0" applyNumberFormat="1" applyFont="1" applyFill="1" applyBorder="1" applyAlignment="1">
      <alignment horizontal="right" vertical="center" wrapText="1"/>
    </xf>
    <xf numFmtId="0" fontId="4" fillId="8" borderId="0" xfId="0" applyFont="1" applyFill="1" applyAlignment="1">
      <alignment horizontal="center" vertical="center"/>
    </xf>
    <xf numFmtId="0" fontId="32" fillId="8" borderId="13" xfId="0" applyFont="1" applyFill="1" applyBorder="1" applyAlignment="1">
      <alignment vertical="center" wrapText="1"/>
    </xf>
    <xf numFmtId="39" fontId="32" fillId="8" borderId="13" xfId="0" applyNumberFormat="1" applyFont="1" applyFill="1" applyBorder="1" applyAlignment="1">
      <alignment vertical="center" wrapText="1"/>
    </xf>
    <xf numFmtId="0" fontId="34" fillId="5" borderId="21" xfId="0" applyFont="1" applyFill="1" applyBorder="1" applyAlignment="1">
      <alignment horizontal="center" vertical="center" wrapText="1"/>
    </xf>
    <xf numFmtId="0" fontId="34" fillId="5" borderId="22" xfId="0" applyFont="1" applyFill="1" applyBorder="1" applyAlignment="1">
      <alignment horizontal="center" vertical="center" wrapText="1"/>
    </xf>
    <xf numFmtId="0" fontId="37" fillId="4" borderId="5" xfId="0" applyFont="1" applyFill="1" applyBorder="1" applyAlignment="1">
      <alignment horizontal="center" vertical="center" wrapText="1"/>
    </xf>
    <xf numFmtId="0" fontId="37" fillId="4" borderId="20" xfId="0" applyFont="1" applyFill="1" applyBorder="1" applyAlignment="1">
      <alignment horizontal="center" vertical="center" wrapText="1"/>
    </xf>
    <xf numFmtId="0" fontId="37" fillId="4" borderId="15" xfId="0" applyFont="1" applyFill="1" applyBorder="1" applyAlignment="1">
      <alignment horizontal="center" vertical="center" wrapText="1"/>
    </xf>
    <xf numFmtId="49" fontId="29" fillId="0" borderId="3" xfId="0" applyNumberFormat="1" applyFont="1" applyBorder="1" applyAlignment="1">
      <alignment horizontal="left" wrapText="1"/>
    </xf>
    <xf numFmtId="0" fontId="22" fillId="0" borderId="0" xfId="0" applyFont="1" applyAlignment="1">
      <alignment vertical="center"/>
    </xf>
    <xf numFmtId="0" fontId="5" fillId="0" borderId="0" xfId="0" applyFont="1" applyAlignment="1">
      <alignment wrapText="1"/>
    </xf>
    <xf numFmtId="1" fontId="3" fillId="0" borderId="0" xfId="0" applyNumberFormat="1" applyFont="1"/>
    <xf numFmtId="1" fontId="3" fillId="0" borderId="0" xfId="0" applyNumberFormat="1" applyFont="1" applyAlignment="1">
      <alignment wrapText="1"/>
    </xf>
    <xf numFmtId="0" fontId="3" fillId="0" borderId="0" xfId="0" quotePrefix="1" applyFont="1" applyAlignment="1">
      <alignment wrapText="1"/>
    </xf>
    <xf numFmtId="167" fontId="3" fillId="0" borderId="0" xfId="0" applyNumberFormat="1" applyFont="1" applyAlignment="1">
      <alignment wrapText="1"/>
    </xf>
    <xf numFmtId="168" fontId="3" fillId="0" borderId="0" xfId="0" applyNumberFormat="1" applyFont="1" applyAlignment="1">
      <alignment wrapText="1"/>
    </xf>
    <xf numFmtId="167" fontId="3" fillId="0" borderId="0" xfId="0" applyNumberFormat="1" applyFont="1"/>
    <xf numFmtId="168" fontId="3" fillId="0" borderId="0" xfId="0" applyNumberFormat="1" applyFont="1"/>
    <xf numFmtId="0" fontId="0" fillId="0" borderId="3" xfId="0" applyBorder="1"/>
    <xf numFmtId="0" fontId="17" fillId="4" borderId="0" xfId="0" applyFont="1" applyFill="1" applyAlignment="1" applyProtection="1">
      <alignment horizontal="center" vertical="center" wrapText="1"/>
      <protection hidden="1"/>
    </xf>
    <xf numFmtId="0" fontId="2" fillId="3" borderId="0" xfId="0" applyFont="1" applyFill="1" applyAlignment="1" applyProtection="1">
      <alignment horizontal="left"/>
      <protection hidden="1"/>
    </xf>
    <xf numFmtId="0" fontId="1" fillId="0" borderId="12" xfId="0" applyFont="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6" fillId="5" borderId="16" xfId="0" applyFont="1" applyFill="1" applyBorder="1" applyAlignment="1" applyProtection="1">
      <alignment horizontal="left" vertical="top" wrapText="1"/>
      <protection hidden="1"/>
    </xf>
    <xf numFmtId="0" fontId="16" fillId="5" borderId="17" xfId="0" applyFont="1" applyFill="1" applyBorder="1" applyAlignment="1" applyProtection="1">
      <alignment horizontal="left" vertical="top" wrapText="1"/>
      <protection hidden="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xf>
    <xf numFmtId="0" fontId="1" fillId="2" borderId="14" xfId="0" applyFont="1" applyFill="1" applyBorder="1" applyAlignment="1">
      <alignment horizontal="left" vertical="top"/>
    </xf>
    <xf numFmtId="0" fontId="1" fillId="2" borderId="6" xfId="0" applyFont="1" applyFill="1" applyBorder="1" applyAlignment="1">
      <alignment horizontal="left" vertical="top"/>
    </xf>
    <xf numFmtId="0" fontId="1" fillId="2" borderId="0" xfId="0" applyFont="1" applyFill="1" applyAlignment="1">
      <alignment horizontal="left" vertical="top"/>
    </xf>
    <xf numFmtId="0" fontId="1" fillId="2" borderId="7" xfId="0" applyFont="1" applyFill="1" applyBorder="1" applyAlignment="1">
      <alignment horizontal="left" vertical="top"/>
    </xf>
    <xf numFmtId="0" fontId="1" fillId="2" borderId="11" xfId="0" applyFont="1" applyFill="1" applyBorder="1" applyAlignment="1">
      <alignment horizontal="left" vertical="top"/>
    </xf>
    <xf numFmtId="0" fontId="1" fillId="2" borderId="9" xfId="0" applyFont="1" applyFill="1" applyBorder="1" applyAlignment="1">
      <alignment horizontal="left" vertical="top"/>
    </xf>
    <xf numFmtId="0" fontId="1" fillId="2" borderId="10"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2" xfId="0" applyFont="1" applyFill="1" applyBorder="1" applyAlignment="1">
      <alignment horizontal="left" vertical="top" wrapText="1"/>
    </xf>
    <xf numFmtId="0" fontId="9" fillId="5" borderId="16" xfId="0" applyFont="1" applyFill="1" applyBorder="1" applyAlignment="1" applyProtection="1">
      <alignment horizontal="left" vertical="top" wrapText="1"/>
      <protection hidden="1"/>
    </xf>
    <xf numFmtId="0" fontId="9" fillId="5" borderId="17" xfId="0" applyFont="1" applyFill="1" applyBorder="1" applyAlignment="1" applyProtection="1">
      <alignment horizontal="left" vertical="top" wrapText="1"/>
      <protection hidden="1"/>
    </xf>
    <xf numFmtId="0" fontId="1" fillId="0" borderId="3" xfId="0" applyFont="1" applyBorder="1" applyAlignment="1">
      <alignment horizontal="left" vertical="top" wrapText="1"/>
    </xf>
    <xf numFmtId="0" fontId="15" fillId="3" borderId="0" xfId="0" applyFont="1" applyFill="1" applyAlignment="1" applyProtection="1">
      <alignment horizontal="left"/>
      <protection hidden="1"/>
    </xf>
    <xf numFmtId="0" fontId="12" fillId="4" borderId="1" xfId="0" applyFont="1" applyFill="1" applyBorder="1" applyAlignment="1">
      <alignment horizontal="left" vertical="top"/>
    </xf>
    <xf numFmtId="0" fontId="12" fillId="4" borderId="4" xfId="0" applyFont="1" applyFill="1" applyBorder="1" applyAlignment="1">
      <alignment horizontal="left" vertical="top"/>
    </xf>
    <xf numFmtId="0" fontId="12" fillId="4" borderId="2" xfId="0" applyFont="1" applyFill="1" applyBorder="1" applyAlignment="1">
      <alignment horizontal="left" vertical="top"/>
    </xf>
    <xf numFmtId="0" fontId="13" fillId="2" borderId="11" xfId="0" applyFont="1" applyFill="1" applyBorder="1" applyAlignment="1">
      <alignment horizontal="left" vertical="top"/>
    </xf>
    <xf numFmtId="0" fontId="13" fillId="2" borderId="9" xfId="0" applyFont="1" applyFill="1" applyBorder="1" applyAlignment="1">
      <alignment horizontal="left" vertical="top"/>
    </xf>
    <xf numFmtId="0" fontId="13" fillId="2" borderId="10" xfId="0" applyFont="1" applyFill="1" applyBorder="1" applyAlignment="1">
      <alignment horizontal="left" vertical="top"/>
    </xf>
    <xf numFmtId="0" fontId="1" fillId="2" borderId="0" xfId="0" applyFont="1" applyFill="1" applyAlignment="1">
      <alignment horizontal="left" vertical="center"/>
    </xf>
    <xf numFmtId="0" fontId="14" fillId="4" borderId="0" xfId="0" applyFont="1" applyFill="1" applyAlignment="1" applyProtection="1">
      <alignment horizontal="center" vertical="center" wrapText="1"/>
      <protection hidden="1"/>
    </xf>
    <xf numFmtId="0" fontId="1" fillId="2" borderId="0" xfId="0" applyFont="1" applyFill="1" applyAlignment="1">
      <alignment horizontal="left" vertical="top" wrapText="1"/>
    </xf>
    <xf numFmtId="0" fontId="1" fillId="0" borderId="0" xfId="0" applyFont="1" applyAlignment="1">
      <alignment horizontal="left" vertical="top" wrapText="1"/>
    </xf>
    <xf numFmtId="0" fontId="4" fillId="8" borderId="0" xfId="0" applyFont="1" applyFill="1" applyAlignment="1">
      <alignment vertical="center" wrapText="1"/>
    </xf>
    <xf numFmtId="0" fontId="25" fillId="0" borderId="0" xfId="0" applyFont="1" applyAlignment="1">
      <alignment vertical="center" wrapText="1"/>
    </xf>
    <xf numFmtId="49" fontId="24" fillId="8" borderId="1" xfId="0" applyNumberFormat="1" applyFont="1" applyFill="1" applyBorder="1" applyAlignment="1" applyProtection="1">
      <alignment horizontal="left" vertical="center" wrapText="1"/>
      <protection hidden="1"/>
    </xf>
    <xf numFmtId="49" fontId="24" fillId="8" borderId="4" xfId="0" applyNumberFormat="1" applyFont="1" applyFill="1" applyBorder="1" applyAlignment="1" applyProtection="1">
      <alignment horizontal="left" vertical="center"/>
      <protection hidden="1"/>
    </xf>
    <xf numFmtId="49" fontId="24" fillId="8" borderId="2" xfId="0" applyNumberFormat="1" applyFont="1" applyFill="1" applyBorder="1" applyAlignment="1" applyProtection="1">
      <alignment horizontal="left" vertical="center"/>
      <protection hidden="1"/>
    </xf>
    <xf numFmtId="0" fontId="33" fillId="5" borderId="1" xfId="0" applyFont="1" applyFill="1" applyBorder="1" applyAlignment="1">
      <alignment horizontal="center" vertical="center"/>
    </xf>
    <xf numFmtId="0" fontId="33" fillId="5" borderId="4" xfId="0" applyFont="1" applyFill="1" applyBorder="1" applyAlignment="1">
      <alignment horizontal="center" vertical="center"/>
    </xf>
    <xf numFmtId="0" fontId="22" fillId="0" borderId="4" xfId="0" applyFont="1" applyBorder="1" applyAlignment="1">
      <alignment horizontal="center" vertical="center"/>
    </xf>
    <xf numFmtId="0" fontId="33" fillId="5" borderId="5" xfId="0" applyFont="1" applyFill="1" applyBorder="1" applyAlignment="1">
      <alignment horizontal="center" vertical="center"/>
    </xf>
    <xf numFmtId="0" fontId="22" fillId="0" borderId="15" xfId="0" applyFont="1" applyBorder="1" applyAlignment="1">
      <alignment horizontal="center" vertical="center"/>
    </xf>
    <xf numFmtId="0" fontId="34" fillId="5" borderId="5" xfId="0" applyFont="1" applyFill="1" applyBorder="1" applyAlignment="1">
      <alignment horizontal="center" vertical="center" wrapText="1"/>
    </xf>
    <xf numFmtId="0" fontId="22" fillId="0" borderId="20" xfId="0" applyFont="1" applyBorder="1" applyAlignment="1">
      <alignment horizontal="center" vertical="center" wrapText="1"/>
    </xf>
    <xf numFmtId="0" fontId="33" fillId="5" borderId="15" xfId="0" applyFont="1" applyFill="1" applyBorder="1" applyAlignment="1">
      <alignment horizontal="center" vertical="center"/>
    </xf>
    <xf numFmtId="0" fontId="34" fillId="5" borderId="15" xfId="0" applyFont="1" applyFill="1" applyBorder="1" applyAlignment="1">
      <alignment horizontal="center" vertical="center" wrapText="1"/>
    </xf>
    <xf numFmtId="49" fontId="29" fillId="7" borderId="1" xfId="0" applyNumberFormat="1" applyFont="1" applyFill="1" applyBorder="1" applyAlignment="1">
      <alignment horizontal="left" vertical="center" wrapText="1"/>
    </xf>
    <xf numFmtId="49" fontId="22" fillId="7" borderId="2" xfId="0" applyNumberFormat="1" applyFont="1" applyFill="1" applyBorder="1" applyAlignment="1">
      <alignment horizontal="left" vertical="center"/>
    </xf>
    <xf numFmtId="49" fontId="28" fillId="7" borderId="1" xfId="0" applyNumberFormat="1" applyFont="1" applyFill="1" applyBorder="1" applyAlignment="1">
      <alignment horizontal="left" vertical="center" wrapText="1"/>
    </xf>
    <xf numFmtId="49" fontId="4" fillId="7" borderId="2" xfId="0" applyNumberFormat="1" applyFont="1" applyFill="1" applyBorder="1" applyAlignment="1">
      <alignment horizontal="left" vertical="center"/>
    </xf>
    <xf numFmtId="0" fontId="22" fillId="0" borderId="0" xfId="0" applyFont="1" applyAlignment="1">
      <alignment vertical="center" wrapText="1"/>
    </xf>
    <xf numFmtId="0" fontId="4" fillId="0" borderId="0" xfId="0" applyFont="1" applyAlignment="1">
      <alignment vertical="center" wrapText="1"/>
    </xf>
    <xf numFmtId="49" fontId="28"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xf>
    <xf numFmtId="49" fontId="29" fillId="0" borderId="1" xfId="0" applyNumberFormat="1" applyFont="1" applyBorder="1" applyAlignment="1">
      <alignment horizontal="left" vertical="center" wrapText="1"/>
    </xf>
    <xf numFmtId="49" fontId="22" fillId="0" borderId="2" xfId="0" applyNumberFormat="1" applyFont="1" applyBorder="1" applyAlignment="1">
      <alignment horizontal="left" vertical="center"/>
    </xf>
    <xf numFmtId="0" fontId="22" fillId="8" borderId="0" xfId="0" applyFont="1" applyFill="1" applyAlignment="1">
      <alignment horizontal="left" vertical="top" wrapText="1"/>
    </xf>
    <xf numFmtId="0" fontId="23" fillId="3" borderId="0" xfId="0" applyFont="1" applyFill="1" applyAlignment="1">
      <alignment horizontal="left"/>
    </xf>
    <xf numFmtId="0" fontId="24" fillId="4" borderId="0" xfId="0" applyFont="1" applyFill="1" applyAlignment="1">
      <alignment vertical="center" wrapText="1"/>
    </xf>
    <xf numFmtId="0" fontId="22" fillId="0" borderId="0" xfId="0" applyFont="1" applyAlignment="1">
      <alignment vertical="center"/>
    </xf>
    <xf numFmtId="0" fontId="25" fillId="0" borderId="0" xfId="0" applyFont="1" applyAlignment="1">
      <alignment vertical="center"/>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18" fillId="0" borderId="11" xfId="1" applyFont="1" applyBorder="1" applyAlignment="1">
      <alignment horizontal="left" vertical="top" wrapText="1"/>
    </xf>
    <xf numFmtId="0" fontId="18" fillId="0" borderId="9" xfId="1" applyFont="1" applyBorder="1" applyAlignment="1">
      <alignment horizontal="left" vertical="top" wrapText="1"/>
    </xf>
    <xf numFmtId="0" fontId="18" fillId="0" borderId="10" xfId="1" applyFont="1" applyBorder="1" applyAlignment="1">
      <alignment horizontal="left" vertical="top" wrapText="1"/>
    </xf>
    <xf numFmtId="0" fontId="17" fillId="4" borderId="3" xfId="0" applyFont="1" applyFill="1" applyBorder="1" applyAlignment="1" applyProtection="1">
      <alignment horizontal="center" vertical="center" wrapText="1"/>
      <protection hidden="1"/>
    </xf>
    <xf numFmtId="0" fontId="15" fillId="3" borderId="3" xfId="0" applyFont="1" applyFill="1" applyBorder="1" applyAlignment="1" applyProtection="1">
      <alignment horizontal="left"/>
      <protection hidden="1"/>
    </xf>
    <xf numFmtId="0" fontId="13" fillId="0" borderId="3"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69850</xdr:rowOff>
    </xdr:from>
    <xdr:to>
      <xdr:col>2</xdr:col>
      <xdr:colOff>1937858</xdr:colOff>
      <xdr:row>4</xdr:row>
      <xdr:rowOff>152224</xdr:rowOff>
    </xdr:to>
    <xdr:pic>
      <xdr:nvPicPr>
        <xdr:cNvPr id="8" name="Picture 2">
          <a:extLst>
            <a:ext uri="{FF2B5EF4-FFF2-40B4-BE49-F238E27FC236}">
              <a16:creationId xmlns:a16="http://schemas.microsoft.com/office/drawing/2014/main" id="{2348970C-CB7D-4AA0-B4CC-D75557C17B93}"/>
            </a:ext>
          </a:extLst>
        </xdr:cNvPr>
        <xdr:cNvPicPr>
          <a:picLocks noChangeAspect="1"/>
        </xdr:cNvPicPr>
      </xdr:nvPicPr>
      <xdr:blipFill>
        <a:blip xmlns:r="http://schemas.openxmlformats.org/officeDocument/2006/relationships" r:embed="rId1"/>
        <a:stretch>
          <a:fillRect/>
        </a:stretch>
      </xdr:blipFill>
      <xdr:spPr>
        <a:xfrm>
          <a:off x="793750" y="279400"/>
          <a:ext cx="1918808" cy="711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14598</xdr:colOff>
      <xdr:row>1</xdr:row>
      <xdr:rowOff>153276</xdr:rowOff>
    </xdr:from>
    <xdr:to>
      <xdr:col>4</xdr:col>
      <xdr:colOff>374481</xdr:colOff>
      <xdr:row>5</xdr:row>
      <xdr:rowOff>124525</xdr:rowOff>
    </xdr:to>
    <xdr:pic>
      <xdr:nvPicPr>
        <xdr:cNvPr id="5" name="Picture 2">
          <a:extLst>
            <a:ext uri="{FF2B5EF4-FFF2-40B4-BE49-F238E27FC236}">
              <a16:creationId xmlns:a16="http://schemas.microsoft.com/office/drawing/2014/main" id="{51760F40-4E4B-427B-B3B8-54B111F91076}"/>
            </a:ext>
          </a:extLst>
        </xdr:cNvPr>
        <xdr:cNvPicPr>
          <a:picLocks noChangeAspect="1"/>
        </xdr:cNvPicPr>
      </xdr:nvPicPr>
      <xdr:blipFill>
        <a:blip xmlns:r="http://schemas.openxmlformats.org/officeDocument/2006/relationships" r:embed="rId1"/>
        <a:stretch>
          <a:fillRect/>
        </a:stretch>
      </xdr:blipFill>
      <xdr:spPr>
        <a:xfrm>
          <a:off x="810173" y="335747"/>
          <a:ext cx="1918808" cy="711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635000</xdr:colOff>
      <xdr:row>1</xdr:row>
      <xdr:rowOff>50397</xdr:rowOff>
    </xdr:from>
    <xdr:to>
      <xdr:col>2</xdr:col>
      <xdr:colOff>1874358</xdr:colOff>
      <xdr:row>4</xdr:row>
      <xdr:rowOff>132771</xdr:rowOff>
    </xdr:to>
    <xdr:pic>
      <xdr:nvPicPr>
        <xdr:cNvPr id="4" name="Picture 2">
          <a:extLst>
            <a:ext uri="{FF2B5EF4-FFF2-40B4-BE49-F238E27FC236}">
              <a16:creationId xmlns:a16="http://schemas.microsoft.com/office/drawing/2014/main" id="{2D5D309A-4294-4227-84CC-D7AC24778CAD}"/>
            </a:ext>
          </a:extLst>
        </xdr:cNvPr>
        <xdr:cNvPicPr>
          <a:picLocks noChangeAspect="1"/>
        </xdr:cNvPicPr>
      </xdr:nvPicPr>
      <xdr:blipFill>
        <a:blip xmlns:r="http://schemas.openxmlformats.org/officeDocument/2006/relationships" r:embed="rId1"/>
        <a:stretch>
          <a:fillRect/>
        </a:stretch>
      </xdr:blipFill>
      <xdr:spPr>
        <a:xfrm>
          <a:off x="1018016" y="262064"/>
          <a:ext cx="1918808" cy="711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13447</xdr:colOff>
      <xdr:row>1</xdr:row>
      <xdr:rowOff>96308</xdr:rowOff>
    </xdr:from>
    <xdr:to>
      <xdr:col>3</xdr:col>
      <xdr:colOff>1538110</xdr:colOff>
      <xdr:row>4</xdr:row>
      <xdr:rowOff>178682</xdr:rowOff>
    </xdr:to>
    <xdr:pic>
      <xdr:nvPicPr>
        <xdr:cNvPr id="8" name="Picture 4">
          <a:extLst>
            <a:ext uri="{FF2B5EF4-FFF2-40B4-BE49-F238E27FC236}">
              <a16:creationId xmlns:a16="http://schemas.microsoft.com/office/drawing/2014/main" id="{4A88E175-2548-48C0-9B21-8712CAA0E4CC}"/>
            </a:ext>
          </a:extLst>
        </xdr:cNvPr>
        <xdr:cNvPicPr>
          <a:picLocks noChangeAspect="1"/>
        </xdr:cNvPicPr>
      </xdr:nvPicPr>
      <xdr:blipFill>
        <a:blip xmlns:r="http://schemas.openxmlformats.org/officeDocument/2006/relationships" r:embed="rId1"/>
        <a:stretch>
          <a:fillRect/>
        </a:stretch>
      </xdr:blipFill>
      <xdr:spPr>
        <a:xfrm>
          <a:off x="788521" y="306418"/>
          <a:ext cx="1924972" cy="711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14286</xdr:colOff>
      <xdr:row>1</xdr:row>
      <xdr:rowOff>55031</xdr:rowOff>
    </xdr:from>
    <xdr:to>
      <xdr:col>2</xdr:col>
      <xdr:colOff>1933094</xdr:colOff>
      <xdr:row>4</xdr:row>
      <xdr:rowOff>137405</xdr:rowOff>
    </xdr:to>
    <xdr:pic>
      <xdr:nvPicPr>
        <xdr:cNvPr id="17" name="Picture 2">
          <a:extLst>
            <a:ext uri="{FF2B5EF4-FFF2-40B4-BE49-F238E27FC236}">
              <a16:creationId xmlns:a16="http://schemas.microsoft.com/office/drawing/2014/main" id="{7A18A9DE-EBB3-C3AC-5B0F-3F2966DF2C52}"/>
            </a:ext>
          </a:extLst>
        </xdr:cNvPr>
        <xdr:cNvPicPr>
          <a:picLocks noChangeAspect="1"/>
        </xdr:cNvPicPr>
      </xdr:nvPicPr>
      <xdr:blipFill>
        <a:blip xmlns:r="http://schemas.openxmlformats.org/officeDocument/2006/relationships" r:embed="rId1"/>
        <a:stretch>
          <a:fillRect/>
        </a:stretch>
      </xdr:blipFill>
      <xdr:spPr>
        <a:xfrm>
          <a:off x="810153" y="427564"/>
          <a:ext cx="1918808" cy="711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266700</xdr:colOff>
      <xdr:row>0</xdr:row>
      <xdr:rowOff>127000</xdr:rowOff>
    </xdr:from>
    <xdr:ext cx="1501341" cy="565150"/>
    <xdr:pic>
      <xdr:nvPicPr>
        <xdr:cNvPr id="17" name="Shape 4098">
          <a:extLst>
            <a:ext uri="{FF2B5EF4-FFF2-40B4-BE49-F238E27FC236}">
              <a16:creationId xmlns:a16="http://schemas.microsoft.com/office/drawing/2014/main" id="{4DFDBF27-B25D-4C5C-86CD-942B9E1AA205}"/>
            </a:ext>
          </a:extLst>
        </xdr:cNvPr>
        <xdr:cNvPicPr>
          <a:picLocks noChangeAspect="1"/>
        </xdr:cNvPicPr>
      </xdr:nvPicPr>
      <xdr:blipFill rotWithShape="1">
        <a:blip xmlns:r="http://schemas.openxmlformats.org/officeDocument/2006/relationships" r:embed="rId1"/>
        <a:srcRect l="16789" r="16054" b="5045"/>
        <a:stretch/>
      </xdr:blipFill>
      <xdr:spPr>
        <a:xfrm>
          <a:off x="266700" y="127000"/>
          <a:ext cx="1501341" cy="5651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lloyds.com/market-resources/reporting-rationalisation/tpd-reservin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EFBA-6A5A-4A99-95D8-5476C5F7233D}">
  <sheetPr>
    <tabColor theme="0" tint="-0.499984740745262"/>
  </sheetPr>
  <dimension ref="C6:K14"/>
  <sheetViews>
    <sheetView showGridLines="0" showRowColHeaders="0" tabSelected="1" workbookViewId="0"/>
  </sheetViews>
  <sheetFormatPr defaultColWidth="8.73046875" defaultRowHeight="16.5"/>
  <cols>
    <col min="1" max="2" width="5.53125" style="1" customWidth="1"/>
    <col min="3" max="3" width="40.53125" style="1" customWidth="1"/>
    <col min="4" max="4" width="58.46484375" style="1" bestFit="1" customWidth="1"/>
    <col min="5" max="5" width="25" style="1" bestFit="1" customWidth="1"/>
    <col min="6" max="16384" width="8.73046875" style="1"/>
  </cols>
  <sheetData>
    <row r="6" spans="3:11" ht="24">
      <c r="C6" s="98" t="s">
        <v>39</v>
      </c>
      <c r="D6" s="98"/>
      <c r="E6" s="98"/>
      <c r="F6" s="98"/>
      <c r="G6" s="98"/>
      <c r="H6" s="98"/>
      <c r="I6" s="98"/>
      <c r="J6" s="98"/>
      <c r="K6" s="7"/>
    </row>
    <row r="7" spans="3:11">
      <c r="C7" s="97"/>
      <c r="D7" s="97"/>
      <c r="E7" s="97"/>
      <c r="F7" s="97"/>
      <c r="G7" s="97"/>
      <c r="H7" s="97"/>
      <c r="I7" s="97"/>
      <c r="J7" s="97"/>
      <c r="K7" s="97"/>
    </row>
    <row r="8" spans="3:11">
      <c r="C8" s="2"/>
      <c r="D8" s="2"/>
      <c r="E8" s="2"/>
      <c r="F8" s="2"/>
      <c r="G8" s="2"/>
      <c r="H8" s="2"/>
      <c r="I8" s="2"/>
      <c r="J8" s="2"/>
      <c r="K8" s="2"/>
    </row>
    <row r="9" spans="3:11">
      <c r="C9" s="34" t="s">
        <v>0</v>
      </c>
      <c r="D9" s="30"/>
      <c r="E9" s="9" t="str">
        <f>E10</f>
        <v>2060N</v>
      </c>
      <c r="F9" s="2"/>
      <c r="G9" s="2"/>
      <c r="H9" s="2"/>
      <c r="I9" s="2"/>
      <c r="J9" s="2"/>
      <c r="K9" s="2"/>
    </row>
    <row r="10" spans="3:11">
      <c r="C10" s="34" t="s">
        <v>1</v>
      </c>
      <c r="D10" s="30"/>
      <c r="E10" s="10" t="s">
        <v>2</v>
      </c>
      <c r="F10" s="2"/>
      <c r="G10" s="2"/>
      <c r="H10" s="2"/>
      <c r="I10" s="2"/>
      <c r="J10" s="2"/>
      <c r="K10" s="2"/>
    </row>
    <row r="11" spans="3:11">
      <c r="C11" s="34" t="s">
        <v>3</v>
      </c>
      <c r="D11" s="29"/>
      <c r="E11" s="10" t="s">
        <v>4</v>
      </c>
      <c r="F11" s="2"/>
      <c r="G11" s="2"/>
      <c r="H11" s="2"/>
      <c r="I11" s="2"/>
      <c r="J11" s="2"/>
      <c r="K11" s="2"/>
    </row>
    <row r="12" spans="3:11">
      <c r="C12" s="35"/>
      <c r="E12" s="3"/>
      <c r="F12" s="3"/>
      <c r="G12" s="3"/>
      <c r="H12" s="3"/>
      <c r="I12" s="3"/>
      <c r="J12" s="3"/>
      <c r="K12" s="3"/>
    </row>
    <row r="13" spans="3:11">
      <c r="C13" s="36" t="s">
        <v>5</v>
      </c>
      <c r="D13" s="31"/>
      <c r="E13" s="3"/>
      <c r="F13" s="3"/>
      <c r="G13" s="3"/>
      <c r="H13" s="3"/>
      <c r="I13" s="3"/>
      <c r="J13" s="3"/>
      <c r="K13" s="3"/>
    </row>
    <row r="14" spans="3:11">
      <c r="C14" s="36" t="s">
        <v>6</v>
      </c>
      <c r="D14" s="31"/>
      <c r="E14" s="3"/>
      <c r="F14" s="3"/>
      <c r="G14" s="3"/>
      <c r="H14" s="3"/>
      <c r="I14" s="3"/>
      <c r="J14" s="3"/>
      <c r="K14" s="3"/>
    </row>
  </sheetData>
  <mergeCells count="5">
    <mergeCell ref="C7:K7"/>
    <mergeCell ref="C6:D6"/>
    <mergeCell ref="E6:F6"/>
    <mergeCell ref="G6:H6"/>
    <mergeCell ref="I6:J6"/>
  </mergeCells>
  <pageMargins left="0.7" right="0.7" top="0.75" bottom="0.75" header="0.3" footer="0.3"/>
  <headerFooter>
    <oddFooter>&amp;C_x000D_&amp;1#&amp;"Calibri"&amp;10&amp;K000000 Classification: Unclassified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AE61-04ED-44C9-956F-B22CEFFFC11F}">
  <sheetPr>
    <tabColor theme="0" tint="-0.499984740745262"/>
    <pageSetUpPr fitToPage="1"/>
  </sheetPr>
  <dimension ref="C7:G38"/>
  <sheetViews>
    <sheetView showGridLines="0" showRowColHeaders="0" zoomScale="67" zoomScaleNormal="100" workbookViewId="0">
      <selection activeCell="C10" sqref="C10:G10"/>
    </sheetView>
  </sheetViews>
  <sheetFormatPr defaultRowHeight="14.25"/>
  <cols>
    <col min="1" max="1" width="5.59765625" customWidth="1"/>
    <col min="2" max="2" width="5.73046875" customWidth="1"/>
    <col min="3" max="3" width="7.06640625" customWidth="1"/>
    <col min="4" max="4" width="15.265625" customWidth="1"/>
    <col min="5" max="5" width="115" customWidth="1"/>
    <col min="8" max="8" width="5.73046875" customWidth="1"/>
  </cols>
  <sheetData>
    <row r="7" spans="3:7" ht="16.5">
      <c r="C7" s="124" t="s">
        <v>28</v>
      </c>
      <c r="D7" s="125"/>
      <c r="E7" s="125"/>
      <c r="F7" s="125"/>
      <c r="G7" s="125"/>
    </row>
    <row r="8" spans="3:7" ht="38" customHeight="1">
      <c r="C8" s="126" t="s">
        <v>95</v>
      </c>
      <c r="D8" s="126"/>
      <c r="E8" s="126"/>
      <c r="F8" s="126"/>
      <c r="G8" s="126"/>
    </row>
    <row r="9" spans="3:7">
      <c r="C9" s="11"/>
      <c r="D9" s="11"/>
      <c r="E9" s="11"/>
      <c r="F9" s="11"/>
      <c r="G9" s="11"/>
    </row>
    <row r="10" spans="3:7" ht="16.5">
      <c r="C10" s="108" t="s">
        <v>42</v>
      </c>
      <c r="D10" s="109"/>
      <c r="E10" s="109"/>
      <c r="F10" s="109"/>
      <c r="G10" s="109"/>
    </row>
    <row r="11" spans="3:7">
      <c r="C11" s="112" t="s">
        <v>93</v>
      </c>
      <c r="D11" s="113"/>
      <c r="E11" s="113"/>
      <c r="F11" s="113"/>
      <c r="G11" s="114"/>
    </row>
    <row r="12" spans="3:7" ht="33.5" customHeight="1">
      <c r="C12" s="115"/>
      <c r="D12" s="116"/>
      <c r="E12" s="116"/>
      <c r="F12" s="116"/>
      <c r="G12" s="117"/>
    </row>
    <row r="13" spans="3:7" ht="104" customHeight="1">
      <c r="C13" s="118"/>
      <c r="D13" s="119"/>
      <c r="E13" s="119"/>
      <c r="F13" s="119"/>
      <c r="G13" s="120"/>
    </row>
    <row r="14" spans="3:7">
      <c r="C14" s="11"/>
      <c r="D14" s="11"/>
      <c r="E14" s="11"/>
      <c r="F14" s="11"/>
      <c r="G14" s="11"/>
    </row>
    <row r="15" spans="3:7" ht="14.55" customHeight="1">
      <c r="C15" s="108" t="s">
        <v>37</v>
      </c>
      <c r="D15" s="109"/>
      <c r="E15" s="109"/>
      <c r="F15" s="109"/>
      <c r="G15" s="109"/>
    </row>
    <row r="16" spans="3:7" ht="15" customHeight="1">
      <c r="C16" s="121" t="s">
        <v>40</v>
      </c>
      <c r="D16" s="122"/>
      <c r="E16" s="122"/>
      <c r="F16" s="122"/>
      <c r="G16" s="123"/>
    </row>
    <row r="17" spans="3:7" ht="14.25" customHeight="1">
      <c r="C17" s="11"/>
      <c r="D17" s="11"/>
      <c r="E17" s="11"/>
      <c r="F17" s="11"/>
      <c r="G17" s="11"/>
    </row>
    <row r="18" spans="3:7" ht="14.25" customHeight="1">
      <c r="C18" s="108" t="s">
        <v>29</v>
      </c>
      <c r="D18" s="109"/>
      <c r="E18" s="109"/>
      <c r="F18" s="109"/>
      <c r="G18" s="109"/>
    </row>
    <row r="19" spans="3:7" ht="14.25" customHeight="1">
      <c r="C19" s="99" t="s">
        <v>41</v>
      </c>
      <c r="D19" s="100"/>
      <c r="E19" s="100"/>
      <c r="F19" s="100"/>
      <c r="G19" s="101"/>
    </row>
    <row r="20" spans="3:7" ht="14.25" customHeight="1">
      <c r="C20" s="102"/>
      <c r="D20" s="103"/>
      <c r="E20" s="103"/>
      <c r="F20" s="103"/>
      <c r="G20" s="104"/>
    </row>
    <row r="21" spans="3:7" ht="14.25" customHeight="1">
      <c r="C21" s="102"/>
      <c r="D21" s="103"/>
      <c r="E21" s="103"/>
      <c r="F21" s="103"/>
      <c r="G21" s="104"/>
    </row>
    <row r="22" spans="3:7" ht="14.25" customHeight="1">
      <c r="C22" s="102"/>
      <c r="D22" s="103"/>
      <c r="E22" s="103"/>
      <c r="F22" s="103"/>
      <c r="G22" s="104"/>
    </row>
    <row r="23" spans="3:7" ht="14.25" customHeight="1">
      <c r="C23" s="105"/>
      <c r="D23" s="106"/>
      <c r="E23" s="106"/>
      <c r="F23" s="106"/>
      <c r="G23" s="107"/>
    </row>
    <row r="24" spans="3:7" ht="14.25" customHeight="1"/>
    <row r="25" spans="3:7" ht="14.25" customHeight="1">
      <c r="C25" s="108" t="s">
        <v>30</v>
      </c>
      <c r="D25" s="109"/>
      <c r="E25" s="109"/>
      <c r="F25" s="109"/>
      <c r="G25" s="109"/>
    </row>
    <row r="26" spans="3:7" ht="12" customHeight="1">
      <c r="C26" s="99" t="s">
        <v>94</v>
      </c>
      <c r="D26" s="100"/>
      <c r="E26" s="100"/>
      <c r="F26" s="100"/>
      <c r="G26" s="101"/>
    </row>
    <row r="27" spans="3:7">
      <c r="C27" s="110"/>
      <c r="D27" s="103"/>
      <c r="E27" s="103"/>
      <c r="F27" s="103"/>
      <c r="G27" s="104"/>
    </row>
    <row r="28" spans="3:7" ht="14.55" customHeight="1">
      <c r="C28" s="111"/>
      <c r="D28" s="106"/>
      <c r="E28" s="106"/>
      <c r="F28" s="106"/>
      <c r="G28" s="107"/>
    </row>
    <row r="29" spans="3:7" ht="14.55" customHeight="1"/>
    <row r="30" spans="3:7" ht="70.05" customHeight="1"/>
    <row r="31" spans="3:7" ht="14.55" customHeight="1"/>
    <row r="32" spans="3:7" ht="14.55" customHeight="1"/>
    <row r="33" ht="14.55" customHeight="1"/>
    <row r="34" ht="14.55" customHeight="1"/>
    <row r="35" ht="14.55" customHeight="1"/>
    <row r="36" ht="14.55" customHeight="1"/>
    <row r="37" ht="14.55" customHeight="1"/>
    <row r="38" ht="14.55" customHeight="1"/>
  </sheetData>
  <mergeCells count="10">
    <mergeCell ref="C7:G7"/>
    <mergeCell ref="C8:G8"/>
    <mergeCell ref="C19:G23"/>
    <mergeCell ref="C25:G25"/>
    <mergeCell ref="C26:G28"/>
    <mergeCell ref="C10:G10"/>
    <mergeCell ref="C11:G13"/>
    <mergeCell ref="C18:G18"/>
    <mergeCell ref="C15:G15"/>
    <mergeCell ref="C16:G16"/>
  </mergeCells>
  <pageMargins left="0.25" right="0.25" top="0.75" bottom="0.75" header="0.3" footer="0.3"/>
  <pageSetup paperSize="9" scale="59" orientation="landscape" r:id="rId1"/>
  <headerFooter>
    <oddFooter>&amp;C_x000D_&amp;1#&amp;"Calibri"&amp;10&amp;K000000 Classification: Unclassified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763A-ADAF-47A1-8397-12A21C396835}">
  <sheetPr>
    <tabColor rgb="FF0070C0"/>
  </sheetPr>
  <dimension ref="A1"/>
  <sheetViews>
    <sheetView showGridLines="0" showRowColHeaders="0" workbookViewId="0"/>
  </sheetViews>
  <sheetFormatPr defaultRowHeight="14.25"/>
  <sheetData>
    <row r="1" spans="1:1" ht="16.5">
      <c r="A1" s="37" t="s">
        <v>44</v>
      </c>
    </row>
  </sheetData>
  <pageMargins left="0.7" right="0.7" top="0.75" bottom="0.75" header="0.3" footer="0.3"/>
  <headerFooter>
    <oddFooter>&amp;C_x000D_&amp;1#&amp;"Calibri"&amp;10&amp;K000000 Classification: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09C7-4456-4E04-9981-B60A3C9AD6EB}">
  <dimension ref="B6:J30"/>
  <sheetViews>
    <sheetView showGridLines="0" topLeftCell="A12" zoomScale="62" zoomScaleNormal="100" workbookViewId="0">
      <selection activeCell="G22" sqref="G22"/>
    </sheetView>
  </sheetViews>
  <sheetFormatPr defaultColWidth="8.73046875" defaultRowHeight="16.5"/>
  <cols>
    <col min="1" max="1" width="5.53125" style="1" customWidth="1"/>
    <col min="2" max="2" width="9.73046875" style="1" customWidth="1"/>
    <col min="3" max="3" width="29.265625" style="1" customWidth="1"/>
    <col min="4" max="4" width="28.265625" style="1" customWidth="1"/>
    <col min="5" max="5" width="26.46484375" style="1" customWidth="1"/>
    <col min="6" max="6" width="23.796875" style="1" customWidth="1"/>
    <col min="7" max="7" width="25" style="1" customWidth="1"/>
    <col min="8" max="8" width="24.796875" style="1" customWidth="1"/>
    <col min="9" max="9" width="18.19921875" style="1" customWidth="1"/>
    <col min="10" max="10" width="89.265625" style="1" customWidth="1"/>
    <col min="11" max="16384" width="8.73046875" style="1"/>
  </cols>
  <sheetData>
    <row r="6" spans="2:10" ht="24">
      <c r="C6" s="127" t="s">
        <v>12</v>
      </c>
      <c r="D6" s="127"/>
      <c r="E6" s="127"/>
      <c r="F6" s="127"/>
      <c r="G6" s="127"/>
      <c r="H6" s="127"/>
      <c r="I6" s="127"/>
      <c r="J6" s="127"/>
    </row>
    <row r="7" spans="2:10" ht="24.5" customHeight="1">
      <c r="C7" s="135"/>
      <c r="D7" s="135"/>
      <c r="E7" s="135"/>
      <c r="F7" s="135"/>
      <c r="G7" s="135"/>
      <c r="H7" s="135"/>
      <c r="I7" s="135"/>
      <c r="J7" s="135"/>
    </row>
    <row r="8" spans="2:10">
      <c r="C8" s="134" t="s">
        <v>7</v>
      </c>
      <c r="D8" s="134"/>
      <c r="E8" s="134"/>
      <c r="F8" s="134"/>
      <c r="G8" s="134"/>
      <c r="H8" s="134"/>
      <c r="I8" s="134"/>
      <c r="J8" s="134"/>
    </row>
    <row r="9" spans="2:10">
      <c r="C9" s="134" t="s">
        <v>8</v>
      </c>
      <c r="D9" s="134"/>
      <c r="E9" s="134"/>
      <c r="F9" s="134"/>
      <c r="G9" s="134"/>
      <c r="H9" s="134"/>
      <c r="I9" s="134"/>
      <c r="J9" s="134"/>
    </row>
    <row r="10" spans="2:10">
      <c r="B10" s="2"/>
      <c r="C10" s="134"/>
      <c r="D10" s="134"/>
      <c r="E10" s="134"/>
      <c r="F10" s="134"/>
      <c r="G10" s="134"/>
      <c r="H10" s="134"/>
      <c r="I10" s="134"/>
      <c r="J10" s="134"/>
    </row>
    <row r="11" spans="2:10" ht="89.55" customHeight="1">
      <c r="C11" s="136" t="s">
        <v>91</v>
      </c>
      <c r="D11" s="136"/>
      <c r="E11" s="136"/>
      <c r="F11" s="136"/>
      <c r="G11" s="136"/>
      <c r="H11" s="136"/>
      <c r="I11" s="136"/>
      <c r="J11" s="136"/>
    </row>
    <row r="12" spans="2:10">
      <c r="C12" s="16"/>
      <c r="D12" s="16"/>
      <c r="E12" s="16"/>
      <c r="F12" s="16"/>
      <c r="G12" s="16"/>
      <c r="H12" s="16"/>
      <c r="I12" s="16"/>
      <c r="J12" s="16"/>
    </row>
    <row r="13" spans="2:10" ht="197" customHeight="1">
      <c r="C13" s="137" t="s">
        <v>92</v>
      </c>
      <c r="D13" s="137"/>
      <c r="E13" s="137"/>
      <c r="F13" s="137"/>
      <c r="G13" s="137"/>
      <c r="H13" s="137"/>
      <c r="I13" s="137"/>
      <c r="J13" s="137"/>
    </row>
    <row r="14" spans="2:10" ht="19.05" customHeight="1">
      <c r="C14" s="128" t="s">
        <v>11</v>
      </c>
      <c r="D14" s="129"/>
      <c r="E14" s="129"/>
      <c r="F14" s="129"/>
      <c r="G14" s="129"/>
      <c r="H14" s="129"/>
      <c r="I14" s="129"/>
      <c r="J14" s="130"/>
    </row>
    <row r="15" spans="2:10" ht="90.5" customHeight="1">
      <c r="C15" s="131"/>
      <c r="D15" s="132"/>
      <c r="E15" s="132"/>
      <c r="F15" s="132"/>
      <c r="G15" s="132"/>
      <c r="H15" s="132"/>
      <c r="I15" s="132"/>
      <c r="J15" s="133"/>
    </row>
    <row r="16" spans="2:10">
      <c r="C16" s="2"/>
      <c r="D16" s="2"/>
      <c r="E16" s="2"/>
      <c r="F16" s="2"/>
      <c r="G16" s="2"/>
      <c r="H16" s="2"/>
      <c r="I16" s="2"/>
    </row>
    <row r="17" spans="2:10" ht="33">
      <c r="C17" s="19" t="s">
        <v>13</v>
      </c>
      <c r="D17" s="19" t="s">
        <v>14</v>
      </c>
      <c r="E17" s="19" t="s">
        <v>48</v>
      </c>
      <c r="F17" s="19" t="s">
        <v>16</v>
      </c>
      <c r="G17" s="19" t="s">
        <v>17</v>
      </c>
      <c r="H17" s="19" t="s">
        <v>18</v>
      </c>
      <c r="I17" s="19" t="s">
        <v>19</v>
      </c>
      <c r="J17" s="19" t="s">
        <v>27</v>
      </c>
    </row>
    <row r="18" spans="2:10">
      <c r="B18" s="15" t="s">
        <v>20</v>
      </c>
      <c r="C18" s="20" t="s">
        <v>21</v>
      </c>
      <c r="D18" s="20" t="s">
        <v>22</v>
      </c>
      <c r="E18" s="20" t="s">
        <v>74</v>
      </c>
      <c r="F18" s="21">
        <v>1</v>
      </c>
      <c r="G18" s="22">
        <v>2022</v>
      </c>
      <c r="H18" s="23">
        <v>1000</v>
      </c>
      <c r="I18" s="23">
        <v>700</v>
      </c>
      <c r="J18" s="8" t="s">
        <v>26</v>
      </c>
    </row>
    <row r="19" spans="2:10">
      <c r="B19" s="15" t="s">
        <v>20</v>
      </c>
      <c r="C19" s="20" t="s">
        <v>23</v>
      </c>
      <c r="D19" s="20" t="s">
        <v>24</v>
      </c>
      <c r="E19" s="20" t="s">
        <v>57</v>
      </c>
      <c r="F19" s="21">
        <v>1</v>
      </c>
      <c r="G19" s="22">
        <v>2010</v>
      </c>
      <c r="H19" s="23">
        <v>3400</v>
      </c>
      <c r="I19" s="23">
        <v>2600</v>
      </c>
      <c r="J19" s="8"/>
    </row>
    <row r="20" spans="2:10">
      <c r="C20" s="24"/>
      <c r="D20" s="24"/>
      <c r="E20" s="38"/>
      <c r="F20" s="25"/>
      <c r="G20" s="26"/>
      <c r="H20" s="27"/>
      <c r="I20" s="27"/>
      <c r="J20" s="14"/>
    </row>
    <row r="21" spans="2:10">
      <c r="C21" s="24"/>
      <c r="D21" s="24"/>
      <c r="E21" s="38"/>
      <c r="F21" s="25"/>
      <c r="G21" s="26"/>
      <c r="H21" s="27"/>
      <c r="I21" s="27"/>
      <c r="J21" s="14"/>
    </row>
    <row r="22" spans="2:10">
      <c r="C22" s="24"/>
      <c r="D22" s="24"/>
      <c r="E22" s="38"/>
      <c r="F22" s="25"/>
      <c r="G22" s="26"/>
      <c r="H22" s="27"/>
      <c r="I22" s="27"/>
      <c r="J22" s="14"/>
    </row>
    <row r="23" spans="2:10">
      <c r="C23" s="24"/>
      <c r="D23" s="24"/>
      <c r="E23" s="38"/>
      <c r="F23" s="25"/>
      <c r="G23" s="26"/>
      <c r="H23" s="27"/>
      <c r="I23" s="27"/>
      <c r="J23" s="14"/>
    </row>
    <row r="24" spans="2:10">
      <c r="C24" s="24"/>
      <c r="D24" s="24"/>
      <c r="E24" s="38"/>
      <c r="F24" s="25"/>
      <c r="G24" s="26"/>
      <c r="H24" s="27"/>
      <c r="I24" s="27"/>
      <c r="J24" s="14"/>
    </row>
    <row r="25" spans="2:10">
      <c r="C25" s="24"/>
      <c r="D25" s="24"/>
      <c r="E25" s="38"/>
      <c r="F25" s="25"/>
      <c r="G25" s="26"/>
      <c r="H25" s="27"/>
      <c r="I25" s="27"/>
      <c r="J25" s="14"/>
    </row>
    <row r="26" spans="2:10">
      <c r="C26" s="24"/>
      <c r="D26" s="24"/>
      <c r="E26" s="38"/>
      <c r="F26" s="25"/>
      <c r="G26" s="26"/>
      <c r="H26" s="27"/>
      <c r="I26" s="27"/>
      <c r="J26" s="14"/>
    </row>
    <row r="27" spans="2:10">
      <c r="C27" s="24"/>
      <c r="D27" s="24"/>
      <c r="E27" s="38"/>
      <c r="F27" s="25"/>
      <c r="G27" s="26"/>
      <c r="H27" s="27"/>
      <c r="I27" s="27"/>
      <c r="J27" s="14"/>
    </row>
    <row r="30" spans="2:10" ht="17.55" customHeight="1"/>
  </sheetData>
  <mergeCells count="9">
    <mergeCell ref="C6:J6"/>
    <mergeCell ref="C14:J14"/>
    <mergeCell ref="C15:J15"/>
    <mergeCell ref="C8:J8"/>
    <mergeCell ref="C7:J7"/>
    <mergeCell ref="C9:J9"/>
    <mergeCell ref="C10:J10"/>
    <mergeCell ref="C11:J11"/>
    <mergeCell ref="C13:J13"/>
  </mergeCells>
  <pageMargins left="0.7" right="0.7" top="0.75" bottom="0.75" header="0.3" footer="0.3"/>
  <pageSetup paperSize="9" orientation="portrait" verticalDpi="0"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E8EC0F-F0FF-430A-9E66-1C698D329DD3}">
          <x14:formula1>
            <xm:f>'Data Validation'!$B$10:$B$56</xm:f>
          </x14:formula1>
          <xm:sqref>E18:E27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CA6A-299F-4D75-B9A9-F33CE2113092}">
  <sheetPr>
    <tabColor theme="0" tint="-4.9989318521683403E-2"/>
    <pageSetUpPr fitToPage="1"/>
  </sheetPr>
  <dimension ref="A1:U298"/>
  <sheetViews>
    <sheetView showGridLines="0" topLeftCell="A33" zoomScale="59" zoomScaleNormal="100" workbookViewId="0">
      <selection activeCell="G85" sqref="G85"/>
    </sheetView>
  </sheetViews>
  <sheetFormatPr defaultColWidth="8.73046875" defaultRowHeight="16.5"/>
  <cols>
    <col min="1" max="3" width="5.53125" style="39" customWidth="1"/>
    <col min="4" max="4" width="71" style="39" customWidth="1"/>
    <col min="5" max="12" width="18.53125" style="39" customWidth="1"/>
    <col min="13" max="13" width="13.53125" style="89" customWidth="1"/>
    <col min="14" max="14" width="15.19921875" style="6" customWidth="1"/>
    <col min="15" max="15" width="13" style="6" customWidth="1"/>
    <col min="16" max="20" width="8.73046875" style="6"/>
    <col min="21" max="21" width="8.73046875" style="4"/>
    <col min="22" max="23" width="8.73046875" style="39"/>
    <col min="24" max="24" width="6.53125" style="39" customWidth="1"/>
    <col min="25" max="16384" width="8.73046875" style="39"/>
  </cols>
  <sheetData>
    <row r="1" spans="4:21" ht="16.5" customHeight="1"/>
    <row r="2" spans="4:21" ht="16.5" customHeight="1"/>
    <row r="3" spans="4:21" ht="16.5" customHeight="1"/>
    <row r="4" spans="4:21" ht="16.5" customHeight="1"/>
    <row r="5" spans="4:21" ht="16.5" customHeight="1"/>
    <row r="6" spans="4:21" ht="25.5" customHeight="1">
      <c r="D6" s="163" t="s">
        <v>96</v>
      </c>
      <c r="E6" s="163"/>
      <c r="F6" s="163"/>
      <c r="G6" s="163"/>
      <c r="H6" s="163"/>
      <c r="I6" s="163"/>
      <c r="J6" s="163"/>
      <c r="K6" s="163"/>
      <c r="L6" s="40"/>
    </row>
    <row r="7" spans="4:21" ht="16.5" customHeight="1">
      <c r="D7" s="41"/>
      <c r="E7" s="42"/>
      <c r="F7" s="42"/>
      <c r="G7" s="42"/>
      <c r="H7" s="42"/>
      <c r="I7" s="42"/>
      <c r="J7" s="164"/>
      <c r="K7" s="139"/>
      <c r="L7" s="139"/>
    </row>
    <row r="8" spans="4:21" ht="16.5" customHeight="1">
      <c r="D8" s="87" t="s">
        <v>97</v>
      </c>
      <c r="E8" s="87"/>
      <c r="F8" s="87"/>
      <c r="G8" s="87"/>
      <c r="H8" s="87"/>
      <c r="I8" s="87"/>
      <c r="J8" s="87"/>
      <c r="K8" s="43"/>
      <c r="L8" s="43"/>
    </row>
    <row r="9" spans="4:21" ht="16.5" customHeight="1">
      <c r="D9" s="165" t="s">
        <v>7</v>
      </c>
      <c r="E9" s="166"/>
      <c r="F9" s="166"/>
      <c r="G9" s="166"/>
      <c r="H9" s="87"/>
      <c r="I9" s="87"/>
      <c r="J9" s="87"/>
      <c r="K9" s="43"/>
      <c r="L9" s="43"/>
    </row>
    <row r="10" spans="4:21" ht="16.5" customHeight="1">
      <c r="D10" s="87" t="s">
        <v>8</v>
      </c>
      <c r="E10" s="87"/>
      <c r="F10" s="87"/>
      <c r="G10" s="87"/>
      <c r="H10" s="87"/>
      <c r="I10" s="87"/>
      <c r="J10" s="87"/>
      <c r="K10" s="43"/>
      <c r="L10" s="43"/>
    </row>
    <row r="11" spans="4:21" ht="16.5" customHeight="1">
      <c r="D11" s="87"/>
      <c r="E11" s="87"/>
      <c r="F11" s="87"/>
      <c r="G11" s="87"/>
      <c r="H11" s="87"/>
      <c r="I11" s="87"/>
      <c r="J11" s="87"/>
      <c r="K11" s="43"/>
      <c r="L11" s="43"/>
    </row>
    <row r="12" spans="4:21" s="44" customFormat="1" ht="49.5" customHeight="1">
      <c r="D12" s="156" t="s">
        <v>98</v>
      </c>
      <c r="E12" s="156"/>
      <c r="F12" s="156"/>
      <c r="G12" s="156"/>
      <c r="H12" s="156"/>
      <c r="I12" s="156"/>
      <c r="J12" s="156"/>
      <c r="K12" s="45"/>
      <c r="L12" s="45"/>
      <c r="M12" s="90"/>
      <c r="N12" s="5"/>
      <c r="O12" s="5"/>
      <c r="P12" s="5"/>
      <c r="Q12" s="5"/>
      <c r="R12" s="5"/>
      <c r="S12" s="5"/>
      <c r="T12" s="5"/>
      <c r="U12" s="88"/>
    </row>
    <row r="13" spans="4:21" s="44" customFormat="1" ht="33" customHeight="1">
      <c r="D13" s="156" t="s">
        <v>99</v>
      </c>
      <c r="E13" s="156"/>
      <c r="F13" s="156"/>
      <c r="G13" s="156"/>
      <c r="H13" s="156"/>
      <c r="I13" s="156"/>
      <c r="J13" s="156"/>
      <c r="K13" s="45"/>
      <c r="L13" s="45"/>
      <c r="M13" s="90"/>
      <c r="N13" s="5"/>
      <c r="O13" s="5"/>
      <c r="P13" s="5"/>
      <c r="Q13" s="5"/>
      <c r="R13" s="5"/>
      <c r="S13" s="5"/>
      <c r="T13" s="5"/>
      <c r="U13" s="88"/>
    </row>
    <row r="14" spans="4:21" s="44" customFormat="1" ht="16.5" customHeight="1">
      <c r="D14" s="156" t="s">
        <v>100</v>
      </c>
      <c r="E14" s="156"/>
      <c r="F14" s="156"/>
      <c r="G14" s="156"/>
      <c r="H14" s="156"/>
      <c r="I14" s="156"/>
      <c r="J14" s="156"/>
      <c r="K14" s="45"/>
      <c r="L14" s="45"/>
      <c r="M14" s="90"/>
      <c r="N14" s="5"/>
      <c r="O14" s="5"/>
      <c r="P14" s="5"/>
      <c r="Q14" s="5"/>
      <c r="R14" s="5"/>
      <c r="S14" s="5"/>
      <c r="T14" s="5"/>
      <c r="U14" s="88"/>
    </row>
    <row r="15" spans="4:21" s="44" customFormat="1" ht="33" customHeight="1">
      <c r="D15" s="156" t="s">
        <v>101</v>
      </c>
      <c r="E15" s="156"/>
      <c r="F15" s="156"/>
      <c r="G15" s="156"/>
      <c r="H15" s="156"/>
      <c r="I15" s="156"/>
      <c r="J15" s="156"/>
      <c r="K15" s="45"/>
      <c r="L15" s="45"/>
      <c r="M15" s="90"/>
      <c r="N15" s="5"/>
      <c r="O15" s="5"/>
      <c r="P15" s="5"/>
      <c r="Q15" s="5"/>
      <c r="R15" s="5"/>
      <c r="S15" s="5"/>
      <c r="T15" s="5"/>
      <c r="U15" s="88"/>
    </row>
    <row r="16" spans="4:21" s="44" customFormat="1" ht="84.5" customHeight="1">
      <c r="D16" s="157" t="s">
        <v>125</v>
      </c>
      <c r="E16" s="157"/>
      <c r="F16" s="157"/>
      <c r="G16" s="157"/>
      <c r="H16" s="157"/>
      <c r="I16" s="157"/>
      <c r="J16" s="157"/>
      <c r="K16" s="45"/>
      <c r="L16" s="45"/>
      <c r="M16" s="90"/>
      <c r="N16" s="5"/>
      <c r="O16" s="5"/>
      <c r="P16" s="5"/>
      <c r="Q16" s="5"/>
      <c r="R16" s="5"/>
      <c r="S16" s="5"/>
      <c r="T16" s="5"/>
      <c r="U16" s="88"/>
    </row>
    <row r="17" spans="3:11" ht="16.5" customHeight="1">
      <c r="E17" s="46"/>
      <c r="F17" s="46"/>
    </row>
    <row r="18" spans="3:11" ht="16.5" customHeight="1">
      <c r="D18" s="47" t="s">
        <v>102</v>
      </c>
      <c r="E18" s="158"/>
      <c r="F18" s="159"/>
    </row>
    <row r="19" spans="3:11" ht="16.5" customHeight="1">
      <c r="D19" s="48"/>
      <c r="E19" s="48"/>
      <c r="F19" s="48"/>
    </row>
    <row r="20" spans="3:11" ht="16.5" customHeight="1">
      <c r="D20" s="47" t="s">
        <v>103</v>
      </c>
      <c r="E20" s="160"/>
      <c r="F20" s="161"/>
    </row>
    <row r="21" spans="3:11" ht="16.5" customHeight="1">
      <c r="D21" s="48"/>
      <c r="E21" s="48"/>
      <c r="F21" s="48"/>
    </row>
    <row r="22" spans="3:11" ht="16.5" customHeight="1">
      <c r="D22" s="47" t="s">
        <v>104</v>
      </c>
      <c r="E22" s="160"/>
      <c r="F22" s="161"/>
    </row>
    <row r="23" spans="3:11" ht="16.5" customHeight="1">
      <c r="D23" s="49"/>
      <c r="E23" s="48"/>
      <c r="F23" s="48"/>
    </row>
    <row r="24" spans="3:11" ht="16.5" customHeight="1">
      <c r="D24" s="47" t="s">
        <v>105</v>
      </c>
      <c r="E24" s="160"/>
      <c r="F24" s="161"/>
    </row>
    <row r="25" spans="3:11" ht="16.5" customHeight="1"/>
    <row r="26" spans="3:11" ht="33" customHeight="1">
      <c r="D26" s="162" t="s">
        <v>106</v>
      </c>
      <c r="E26" s="162"/>
      <c r="F26" s="162"/>
      <c r="G26" s="162"/>
      <c r="H26" s="162"/>
      <c r="I26" s="162"/>
      <c r="J26" s="48"/>
    </row>
    <row r="27" spans="3:11" ht="16.5" customHeight="1">
      <c r="D27" s="43"/>
      <c r="E27" s="43"/>
      <c r="F27" s="43"/>
      <c r="G27" s="43"/>
      <c r="H27" s="43"/>
      <c r="I27" s="43"/>
      <c r="J27" s="43"/>
    </row>
    <row r="28" spans="3:11" ht="16.5" customHeight="1">
      <c r="D28" s="50" t="s">
        <v>11</v>
      </c>
      <c r="E28" s="51"/>
      <c r="F28" s="51"/>
      <c r="G28" s="51"/>
      <c r="H28" s="51"/>
      <c r="I28" s="51"/>
      <c r="J28" s="51"/>
      <c r="K28" s="52"/>
    </row>
    <row r="29" spans="3:11" ht="16.5" customHeight="1">
      <c r="E29" s="53"/>
      <c r="F29" s="53"/>
      <c r="G29" s="53"/>
      <c r="H29" s="53"/>
      <c r="I29" s="53"/>
      <c r="J29" s="53"/>
      <c r="K29" s="53"/>
    </row>
    <row r="30" spans="3:11" ht="16.5" customHeight="1">
      <c r="C30" s="54" t="s">
        <v>107</v>
      </c>
      <c r="D30" s="140"/>
      <c r="E30" s="141"/>
      <c r="F30" s="141"/>
      <c r="G30" s="141"/>
      <c r="H30" s="141"/>
      <c r="I30" s="141"/>
      <c r="J30" s="141"/>
      <c r="K30" s="142"/>
    </row>
    <row r="31" spans="3:11" ht="16.5" customHeight="1"/>
    <row r="32" spans="3:11" ht="16.5" customHeight="1"/>
    <row r="33" spans="1:20" ht="16.5" customHeight="1">
      <c r="D33" s="43"/>
      <c r="E33" s="43"/>
      <c r="F33" s="43"/>
      <c r="G33" s="43"/>
      <c r="H33" s="43"/>
      <c r="I33" s="43"/>
      <c r="J33" s="43"/>
    </row>
    <row r="34" spans="1:20" ht="16.5" customHeight="1">
      <c r="D34" s="43"/>
      <c r="E34" s="43"/>
      <c r="F34" s="43"/>
      <c r="G34" s="43"/>
      <c r="H34" s="43"/>
      <c r="I34" s="43"/>
      <c r="J34" s="43"/>
    </row>
    <row r="35" spans="1:20" ht="16.5" customHeight="1">
      <c r="D35" s="43"/>
      <c r="E35" s="43"/>
      <c r="F35" s="43"/>
      <c r="G35" s="43"/>
      <c r="H35" s="43"/>
      <c r="I35" s="43"/>
      <c r="J35" s="43"/>
    </row>
    <row r="36" spans="1:20" ht="16.5" customHeight="1">
      <c r="D36" s="43"/>
      <c r="E36" s="43"/>
      <c r="F36" s="43"/>
      <c r="G36" s="43"/>
      <c r="H36" s="43"/>
      <c r="I36" s="43"/>
      <c r="J36" s="43"/>
    </row>
    <row r="37" spans="1:20" ht="16.5" customHeight="1">
      <c r="D37" s="43"/>
      <c r="E37" s="43"/>
      <c r="F37" s="43"/>
      <c r="G37" s="43"/>
      <c r="H37" s="43"/>
      <c r="I37" s="43"/>
      <c r="J37" s="43"/>
    </row>
    <row r="38" spans="1:20" ht="16.5" customHeight="1">
      <c r="D38" s="55"/>
      <c r="E38" s="43"/>
      <c r="F38" s="43"/>
      <c r="G38" s="43"/>
      <c r="H38" s="43"/>
      <c r="I38" s="43"/>
      <c r="J38" s="43"/>
    </row>
    <row r="39" spans="1:20" ht="16.5" customHeight="1">
      <c r="C39" s="56" t="s">
        <v>108</v>
      </c>
      <c r="D39" s="57" t="str">
        <f>"Class "&amp;C39</f>
        <v>Class 01</v>
      </c>
      <c r="E39" s="152" t="s">
        <v>10</v>
      </c>
      <c r="F39" s="153"/>
      <c r="G39" s="43"/>
      <c r="H39" s="43"/>
      <c r="I39" s="43"/>
      <c r="J39" s="43"/>
      <c r="T39" s="91" t="s">
        <v>108</v>
      </c>
    </row>
    <row r="40" spans="1:20" ht="16.5" customHeight="1">
      <c r="D40" s="58" t="s">
        <v>48</v>
      </c>
      <c r="E40" s="154" t="s">
        <v>10</v>
      </c>
      <c r="F40" s="155"/>
      <c r="G40" s="43"/>
      <c r="H40" s="43"/>
      <c r="I40" s="43"/>
      <c r="J40" s="43"/>
    </row>
    <row r="41" spans="1:20" ht="16.5" customHeight="1">
      <c r="D41" s="55"/>
      <c r="E41" s="43"/>
      <c r="F41" s="43"/>
      <c r="G41" s="43"/>
      <c r="H41" s="43"/>
      <c r="I41" s="43"/>
      <c r="J41" s="43"/>
    </row>
    <row r="42" spans="1:20" ht="16.5" customHeight="1">
      <c r="D42" s="55"/>
      <c r="E42" s="43"/>
      <c r="F42" s="43"/>
      <c r="G42" s="43"/>
      <c r="H42" s="43"/>
      <c r="I42" s="43"/>
      <c r="J42" s="43"/>
    </row>
    <row r="43" spans="1:20" ht="16.5" customHeight="1">
      <c r="D43" s="55"/>
      <c r="E43" s="43"/>
      <c r="F43" s="43"/>
      <c r="G43" s="43"/>
      <c r="H43" s="43"/>
      <c r="I43" s="43"/>
      <c r="J43" s="43"/>
    </row>
    <row r="44" spans="1:20" ht="16.5" customHeight="1">
      <c r="D44" s="55"/>
      <c r="E44" s="43"/>
      <c r="F44" s="43"/>
      <c r="G44" s="43"/>
      <c r="H44" s="43"/>
      <c r="I44" s="43"/>
      <c r="J44" s="43"/>
    </row>
    <row r="45" spans="1:20" ht="16.5" customHeight="1">
      <c r="D45" s="146" t="s">
        <v>17</v>
      </c>
      <c r="E45" s="148" t="s">
        <v>109</v>
      </c>
      <c r="F45" s="148" t="s">
        <v>110</v>
      </c>
      <c r="G45" s="148" t="s">
        <v>111</v>
      </c>
      <c r="H45" s="148" t="s">
        <v>112</v>
      </c>
      <c r="I45" s="143" t="s">
        <v>113</v>
      </c>
      <c r="J45" s="144"/>
      <c r="K45" s="144"/>
      <c r="M45" s="5">
        <f>M46-1</f>
        <v>2024</v>
      </c>
    </row>
    <row r="46" spans="1:20" ht="28.5" customHeight="1">
      <c r="D46" s="150"/>
      <c r="E46" s="151"/>
      <c r="F46" s="151"/>
      <c r="G46" s="151"/>
      <c r="H46" s="151"/>
      <c r="I46" s="60" t="str">
        <f>CONCATENATE($M$45,"YE")</f>
        <v>2024YE</v>
      </c>
      <c r="J46" s="60" t="str">
        <f>CONCATENATE($M$46,"YE")</f>
        <v>2025YE</v>
      </c>
      <c r="K46" s="61" t="str">
        <f>CONCATENATE("Syndicate Estimate - ",$M$46,"YE")</f>
        <v>Syndicate Estimate - 2025YE</v>
      </c>
      <c r="M46" s="90">
        <v>2025</v>
      </c>
      <c r="N46" s="5"/>
    </row>
    <row r="47" spans="1:20" ht="25.05" hidden="1" customHeight="1">
      <c r="D47" s="63"/>
      <c r="E47" s="64"/>
      <c r="F47" s="59"/>
      <c r="G47" s="59"/>
      <c r="H47" s="59"/>
      <c r="I47" s="65"/>
      <c r="J47" s="65"/>
      <c r="K47" s="65"/>
    </row>
    <row r="48" spans="1:20" ht="16.5" customHeight="1">
      <c r="A48" s="54"/>
      <c r="B48" s="54"/>
      <c r="C48" s="66">
        <v>2023</v>
      </c>
      <c r="D48" s="67" t="str">
        <f>IFERROR(IF($M$46-C48&gt;1,C48&amp;" &amp; Prior",C48),C48)</f>
        <v>2023 &amp; Prior</v>
      </c>
      <c r="E48" s="86" t="s">
        <v>10</v>
      </c>
      <c r="F48" s="68">
        <v>0</v>
      </c>
      <c r="G48" s="69">
        <v>0</v>
      </c>
      <c r="H48" s="69">
        <v>0</v>
      </c>
      <c r="I48" s="69">
        <v>0</v>
      </c>
      <c r="J48" s="69">
        <v>0</v>
      </c>
      <c r="K48" s="69">
        <v>0</v>
      </c>
      <c r="M48" s="90">
        <v>2023</v>
      </c>
      <c r="N48" s="92">
        <f>F48</f>
        <v>0</v>
      </c>
      <c r="O48" s="93">
        <f>G48*F48</f>
        <v>0</v>
      </c>
      <c r="P48" s="92">
        <f>H48*F48</f>
        <v>0</v>
      </c>
      <c r="Q48" s="92">
        <f>I48*F48</f>
        <v>0</v>
      </c>
      <c r="R48" s="92">
        <f>J48*F48</f>
        <v>0</v>
      </c>
      <c r="S48" s="92">
        <f>K48*F48</f>
        <v>0</v>
      </c>
    </row>
    <row r="49" spans="1:20" ht="16.5" customHeight="1">
      <c r="A49" s="54"/>
      <c r="B49" s="54"/>
      <c r="C49" s="66">
        <v>2024</v>
      </c>
      <c r="D49" s="67">
        <f>IFERROR(IF($M$46-C49&gt;1,C49&amp;" &amp; Prior",C49),C49)</f>
        <v>2024</v>
      </c>
      <c r="E49" s="86" t="s">
        <v>10</v>
      </c>
      <c r="F49" s="68">
        <v>0</v>
      </c>
      <c r="G49" s="69">
        <v>0</v>
      </c>
      <c r="H49" s="69">
        <v>0</v>
      </c>
      <c r="I49" s="69">
        <v>0</v>
      </c>
      <c r="J49" s="69">
        <v>0</v>
      </c>
      <c r="K49" s="69">
        <v>0</v>
      </c>
      <c r="M49" s="90">
        <v>2024</v>
      </c>
      <c r="N49" s="92">
        <f>F49</f>
        <v>0</v>
      </c>
      <c r="O49" s="93">
        <f>G49*F49</f>
        <v>0</v>
      </c>
      <c r="P49" s="92">
        <f>H49*F49</f>
        <v>0</v>
      </c>
      <c r="Q49" s="92">
        <f>I49*F49</f>
        <v>0</v>
      </c>
      <c r="R49" s="92">
        <f>J49*F49</f>
        <v>0</v>
      </c>
      <c r="S49" s="92">
        <f>K49*F49</f>
        <v>0</v>
      </c>
    </row>
    <row r="50" spans="1:20" ht="16.5" customHeight="1">
      <c r="A50" s="54"/>
      <c r="B50" s="54"/>
      <c r="C50" s="66">
        <v>2025</v>
      </c>
      <c r="D50" s="67">
        <f>IFERROR(IF($M$46-C50&gt;1,C50&amp;" &amp; Prior",C50),C50)</f>
        <v>2025</v>
      </c>
      <c r="E50" s="86" t="s">
        <v>10</v>
      </c>
      <c r="F50" s="68">
        <v>0</v>
      </c>
      <c r="G50" s="69">
        <v>0</v>
      </c>
      <c r="H50" s="69">
        <v>0</v>
      </c>
      <c r="I50" s="69">
        <v>0</v>
      </c>
      <c r="J50" s="69">
        <v>0</v>
      </c>
      <c r="K50" s="69">
        <v>0</v>
      </c>
      <c r="M50" s="90">
        <v>2025</v>
      </c>
      <c r="N50" s="92">
        <f>F50</f>
        <v>0</v>
      </c>
      <c r="O50" s="93">
        <f>G50*F50</f>
        <v>0</v>
      </c>
      <c r="P50" s="92">
        <f>H50*F50</f>
        <v>0</v>
      </c>
      <c r="Q50" s="92">
        <f>I50*F50</f>
        <v>0</v>
      </c>
      <c r="R50" s="92">
        <f>J50*F50</f>
        <v>0</v>
      </c>
      <c r="S50" s="92">
        <f>K50*F50</f>
        <v>0</v>
      </c>
    </row>
    <row r="51" spans="1:20" hidden="1">
      <c r="B51" s="54"/>
      <c r="C51" s="54"/>
      <c r="D51" s="70"/>
      <c r="E51" s="71"/>
      <c r="F51" s="72"/>
      <c r="G51" s="73"/>
      <c r="H51" s="72"/>
      <c r="I51" s="73"/>
      <c r="J51" s="72"/>
      <c r="K51" s="72"/>
      <c r="N51" s="94"/>
      <c r="O51" s="95"/>
      <c r="P51" s="94"/>
      <c r="Q51" s="94"/>
      <c r="R51" s="94"/>
      <c r="S51" s="94"/>
    </row>
    <row r="52" spans="1:20" ht="16.5" customHeight="1">
      <c r="D52" s="74" t="s">
        <v>31</v>
      </c>
      <c r="E52" s="75"/>
      <c r="F52" s="76">
        <f>SUM($F47:$F51)</f>
        <v>0</v>
      </c>
      <c r="G52" s="77">
        <f ca="1">IFERROR((SUMPRODUCT($G47:$G51,$F47:$F51)-SUM(E53))/((SUM($F47:$F51)-SUM(G53))),0)</f>
        <v>0</v>
      </c>
      <c r="H52" s="75"/>
      <c r="I52" s="77">
        <f ca="1">IFERROR((SUMPRODUCT($I47:$I51,$F47:$F51)-SUM(I53))/((SUM($F47:$F51)-SUM(G53))),0)</f>
        <v>0</v>
      </c>
      <c r="J52" s="77">
        <f>IFERROR(SUMPRODUCT($J47:$J51,$F47:$F51)/$F52,0)</f>
        <v>0</v>
      </c>
      <c r="K52" s="77">
        <f>IFERROR(SUMPRODUCT($K47:$K51,$F47:$F51)/$F52,0)</f>
        <v>0</v>
      </c>
    </row>
    <row r="53" spans="1:20" ht="16.5" customHeight="1">
      <c r="D53" s="78"/>
      <c r="E53" s="79">
        <f ca="1">F53*G53</f>
        <v>0</v>
      </c>
      <c r="F53" s="80">
        <f ca="1">INDIRECT(_xlfn.CONCAT("G",H53))</f>
        <v>0</v>
      </c>
      <c r="G53" s="79">
        <f ca="1">INDIRECT(_xlfn.CONCAT("F",H53))</f>
        <v>0</v>
      </c>
      <c r="H53" s="79">
        <f>ROW(D52)-2</f>
        <v>50</v>
      </c>
      <c r="I53" s="80">
        <f ca="1">J53*G53</f>
        <v>0</v>
      </c>
      <c r="J53" s="80">
        <f ca="1">INDIRECT(_xlfn.CONCAT("I",H53))</f>
        <v>0</v>
      </c>
    </row>
    <row r="54" spans="1:20" ht="16.5" customHeight="1">
      <c r="D54" s="78"/>
      <c r="E54" s="43"/>
      <c r="F54" s="43"/>
      <c r="G54" s="43"/>
      <c r="H54" s="43"/>
      <c r="I54" s="43"/>
      <c r="J54" s="43"/>
    </row>
    <row r="55" spans="1:20" ht="16.5" customHeight="1">
      <c r="D55" s="55"/>
      <c r="E55" s="43"/>
      <c r="F55" s="43"/>
      <c r="G55" s="43"/>
      <c r="H55" s="43"/>
      <c r="I55" s="43"/>
      <c r="J55" s="43"/>
    </row>
    <row r="56" spans="1:20" ht="16.5" customHeight="1">
      <c r="D56" s="43"/>
      <c r="E56" s="43"/>
      <c r="F56" s="43"/>
      <c r="G56" s="43"/>
      <c r="H56" s="43"/>
      <c r="I56" s="43"/>
      <c r="J56" s="43"/>
    </row>
    <row r="57" spans="1:20" ht="16.5" customHeight="1">
      <c r="D57" s="43"/>
      <c r="E57" s="43"/>
      <c r="F57" s="43"/>
      <c r="G57" s="43"/>
      <c r="H57" s="43"/>
      <c r="I57" s="43"/>
      <c r="J57" s="43"/>
    </row>
    <row r="58" spans="1:20" ht="16.5" customHeight="1">
      <c r="D58" s="43"/>
      <c r="E58" s="43"/>
      <c r="F58" s="43"/>
      <c r="G58" s="43"/>
      <c r="H58" s="43"/>
      <c r="I58" s="43"/>
      <c r="J58" s="43"/>
    </row>
    <row r="59" spans="1:20" ht="16.5" customHeight="1">
      <c r="D59" s="55"/>
      <c r="E59" s="43"/>
      <c r="F59" s="43"/>
      <c r="G59" s="43"/>
      <c r="H59" s="43"/>
      <c r="I59" s="43"/>
      <c r="J59" s="43"/>
    </row>
    <row r="60" spans="1:20" ht="16.5" customHeight="1">
      <c r="C60" s="56" t="s">
        <v>114</v>
      </c>
      <c r="D60" s="57" t="str">
        <f>"Class "&amp;C60</f>
        <v>Class 02</v>
      </c>
      <c r="E60" s="152" t="s">
        <v>10</v>
      </c>
      <c r="F60" s="153"/>
      <c r="G60" s="43"/>
      <c r="H60" s="43"/>
      <c r="I60" s="43"/>
      <c r="J60" s="43"/>
      <c r="T60" s="91" t="s">
        <v>114</v>
      </c>
    </row>
    <row r="61" spans="1:20" ht="16.5" customHeight="1">
      <c r="D61" s="58" t="s">
        <v>48</v>
      </c>
      <c r="E61" s="154" t="s">
        <v>10</v>
      </c>
      <c r="F61" s="155"/>
      <c r="G61" s="43"/>
      <c r="H61" s="43"/>
      <c r="I61" s="43"/>
      <c r="J61" s="43"/>
    </row>
    <row r="62" spans="1:20" ht="16.5" customHeight="1">
      <c r="D62" s="55"/>
      <c r="E62" s="43"/>
      <c r="F62" s="43"/>
      <c r="G62" s="43"/>
      <c r="H62" s="43"/>
      <c r="I62" s="43"/>
      <c r="J62" s="43"/>
    </row>
    <row r="63" spans="1:20" ht="16.5" customHeight="1">
      <c r="D63" s="55"/>
      <c r="E63" s="43"/>
      <c r="F63" s="43"/>
      <c r="G63" s="43"/>
      <c r="H63" s="43"/>
      <c r="I63" s="43"/>
      <c r="J63" s="43"/>
    </row>
    <row r="64" spans="1:20" ht="16.5" customHeight="1">
      <c r="D64" s="55"/>
      <c r="E64" s="43"/>
      <c r="F64" s="43"/>
      <c r="G64" s="43"/>
      <c r="H64" s="43"/>
      <c r="I64" s="43"/>
      <c r="J64" s="43"/>
    </row>
    <row r="65" spans="1:19" ht="16.5" customHeight="1">
      <c r="D65" s="55"/>
      <c r="E65" s="43"/>
      <c r="F65" s="43"/>
      <c r="G65" s="43"/>
      <c r="H65" s="43"/>
      <c r="I65" s="43"/>
      <c r="J65" s="43"/>
    </row>
    <row r="66" spans="1:19" ht="16.5" customHeight="1">
      <c r="D66" s="146" t="s">
        <v>17</v>
      </c>
      <c r="E66" s="148" t="s">
        <v>109</v>
      </c>
      <c r="F66" s="148" t="s">
        <v>110</v>
      </c>
      <c r="G66" s="148" t="s">
        <v>111</v>
      </c>
      <c r="H66" s="148" t="s">
        <v>112</v>
      </c>
      <c r="I66" s="143" t="s">
        <v>113</v>
      </c>
      <c r="J66" s="144"/>
      <c r="K66" s="144"/>
      <c r="M66" s="5">
        <f>M67-1</f>
        <v>2024</v>
      </c>
    </row>
    <row r="67" spans="1:19" ht="28.5" customHeight="1">
      <c r="D67" s="150"/>
      <c r="E67" s="151"/>
      <c r="F67" s="151"/>
      <c r="G67" s="151"/>
      <c r="H67" s="151"/>
      <c r="I67" s="60" t="str">
        <f>CONCATENATE($M$45,"YE")</f>
        <v>2024YE</v>
      </c>
      <c r="J67" s="60" t="str">
        <f>CONCATENATE($M$46,"YE")</f>
        <v>2025YE</v>
      </c>
      <c r="K67" s="61" t="str">
        <f>CONCATENATE("Syndicate Estimate - ",$M$46,"YE")</f>
        <v>Syndicate Estimate - 2025YE</v>
      </c>
      <c r="M67" s="90">
        <v>2025</v>
      </c>
      <c r="N67" s="5"/>
    </row>
    <row r="68" spans="1:19" ht="25.05" hidden="1" customHeight="1">
      <c r="D68" s="63"/>
      <c r="E68" s="64"/>
      <c r="F68" s="59"/>
      <c r="G68" s="59"/>
      <c r="H68" s="59"/>
      <c r="I68" s="65"/>
      <c r="J68" s="65"/>
      <c r="K68" s="65"/>
    </row>
    <row r="69" spans="1:19" ht="16.5" customHeight="1">
      <c r="A69" s="54"/>
      <c r="B69" s="54"/>
      <c r="C69" s="66">
        <v>2023</v>
      </c>
      <c r="D69" s="67" t="str">
        <f>IFERROR(IF($M$46-C69&gt;1,C69&amp;" &amp; Prior",C69),C69)</f>
        <v>2023 &amp; Prior</v>
      </c>
      <c r="E69" s="86" t="s">
        <v>10</v>
      </c>
      <c r="F69" s="68">
        <v>0</v>
      </c>
      <c r="G69" s="69">
        <v>0</v>
      </c>
      <c r="H69" s="69">
        <v>0</v>
      </c>
      <c r="I69" s="69">
        <v>0</v>
      </c>
      <c r="J69" s="69">
        <v>0</v>
      </c>
      <c r="K69" s="69">
        <v>0</v>
      </c>
      <c r="M69" s="90">
        <v>2023</v>
      </c>
      <c r="N69" s="92">
        <f>F69</f>
        <v>0</v>
      </c>
      <c r="O69" s="93">
        <f>G69*F69</f>
        <v>0</v>
      </c>
      <c r="P69" s="92">
        <f>H69*F69</f>
        <v>0</v>
      </c>
      <c r="Q69" s="92">
        <f>I69*F69</f>
        <v>0</v>
      </c>
      <c r="R69" s="92">
        <f>J69*F69</f>
        <v>0</v>
      </c>
      <c r="S69" s="92">
        <f>K69*F69</f>
        <v>0</v>
      </c>
    </row>
    <row r="70" spans="1:19" ht="16.5" customHeight="1">
      <c r="A70" s="54"/>
      <c r="B70" s="54"/>
      <c r="C70" s="66">
        <v>2024</v>
      </c>
      <c r="D70" s="67">
        <f>IFERROR(IF($M$46-C70&gt;1,C70&amp;" &amp; Prior",C70),C70)</f>
        <v>2024</v>
      </c>
      <c r="E70" s="86" t="s">
        <v>10</v>
      </c>
      <c r="F70" s="68">
        <v>0</v>
      </c>
      <c r="G70" s="69">
        <v>0</v>
      </c>
      <c r="H70" s="69">
        <v>0</v>
      </c>
      <c r="I70" s="69">
        <v>0</v>
      </c>
      <c r="J70" s="69">
        <v>0</v>
      </c>
      <c r="K70" s="69">
        <v>0</v>
      </c>
      <c r="M70" s="90">
        <v>2024</v>
      </c>
      <c r="N70" s="92">
        <f>F70</f>
        <v>0</v>
      </c>
      <c r="O70" s="93">
        <f>G70*F70</f>
        <v>0</v>
      </c>
      <c r="P70" s="92">
        <f>H70*F70</f>
        <v>0</v>
      </c>
      <c r="Q70" s="92">
        <f>I70*F70</f>
        <v>0</v>
      </c>
      <c r="R70" s="92">
        <f>J70*F70</f>
        <v>0</v>
      </c>
      <c r="S70" s="92">
        <f>K70*F70</f>
        <v>0</v>
      </c>
    </row>
    <row r="71" spans="1:19" ht="16.5" customHeight="1">
      <c r="A71" s="54"/>
      <c r="B71" s="54"/>
      <c r="C71" s="66">
        <v>2025</v>
      </c>
      <c r="D71" s="67">
        <f>IFERROR(IF($M$46-C71&gt;1,C71&amp;" &amp; Prior",C71),C71)</f>
        <v>2025</v>
      </c>
      <c r="E71" s="86" t="s">
        <v>10</v>
      </c>
      <c r="F71" s="68">
        <v>0</v>
      </c>
      <c r="G71" s="69">
        <v>0</v>
      </c>
      <c r="H71" s="69">
        <v>0</v>
      </c>
      <c r="I71" s="69">
        <v>0</v>
      </c>
      <c r="J71" s="69">
        <v>0</v>
      </c>
      <c r="K71" s="69">
        <v>0</v>
      </c>
      <c r="M71" s="90">
        <v>2025</v>
      </c>
      <c r="N71" s="92">
        <f>F71</f>
        <v>0</v>
      </c>
      <c r="O71" s="93">
        <f>G71*F71</f>
        <v>0</v>
      </c>
      <c r="P71" s="92">
        <f>H71*F71</f>
        <v>0</v>
      </c>
      <c r="Q71" s="92">
        <f>I71*F71</f>
        <v>0</v>
      </c>
      <c r="R71" s="92">
        <f>J71*F71</f>
        <v>0</v>
      </c>
      <c r="S71" s="92">
        <f>K71*F71</f>
        <v>0</v>
      </c>
    </row>
    <row r="72" spans="1:19" ht="16.5" hidden="1" customHeight="1">
      <c r="B72" s="54"/>
      <c r="C72" s="54"/>
      <c r="D72" s="70"/>
      <c r="E72" s="71"/>
      <c r="F72" s="72"/>
      <c r="G72" s="73"/>
      <c r="H72" s="72"/>
      <c r="I72" s="73"/>
      <c r="J72" s="72"/>
      <c r="K72" s="72"/>
      <c r="N72" s="94"/>
      <c r="O72" s="95"/>
      <c r="P72" s="94"/>
      <c r="Q72" s="94"/>
      <c r="R72" s="94"/>
      <c r="S72" s="94"/>
    </row>
    <row r="73" spans="1:19" ht="16.5" customHeight="1">
      <c r="D73" s="74" t="s">
        <v>31</v>
      </c>
      <c r="E73" s="75"/>
      <c r="F73" s="76">
        <f>SUM($F68:$F72)</f>
        <v>0</v>
      </c>
      <c r="G73" s="77">
        <f ca="1">IFERROR((SUMPRODUCT($G68:$G72,$F68:$F72)-SUM(E74))/((SUM($F68:$F72)-SUM(G74))),0)</f>
        <v>0</v>
      </c>
      <c r="H73" s="75"/>
      <c r="I73" s="77">
        <f ca="1">IFERROR((SUMPRODUCT($I68:$I72,$F68:$F72)-SUM(I74))/((SUM($F68:$F72)-SUM(G74))),0)</f>
        <v>0</v>
      </c>
      <c r="J73" s="77">
        <f>IFERROR(SUMPRODUCT($J68:$J72,$F68:$F72)/$F73,0)</f>
        <v>0</v>
      </c>
      <c r="K73" s="77">
        <f>IFERROR(SUMPRODUCT($K68:$K72,$F68:$F72)/$F73,0)</f>
        <v>0</v>
      </c>
    </row>
    <row r="74" spans="1:19" ht="16.5" customHeight="1">
      <c r="D74" s="78"/>
      <c r="E74" s="79">
        <f ca="1">F74*G74</f>
        <v>0</v>
      </c>
      <c r="F74" s="80">
        <f ca="1">INDIRECT(_xlfn.CONCAT("G",H74))</f>
        <v>0</v>
      </c>
      <c r="G74" s="79">
        <f ca="1">INDIRECT(_xlfn.CONCAT("F",H74))</f>
        <v>0</v>
      </c>
      <c r="H74" s="79">
        <f>ROW(D73)-2</f>
        <v>71</v>
      </c>
      <c r="I74" s="80">
        <f ca="1">J74*G74</f>
        <v>0</v>
      </c>
      <c r="J74" s="80">
        <f ca="1">INDIRECT(_xlfn.CONCAT("I",H74))</f>
        <v>0</v>
      </c>
    </row>
    <row r="75" spans="1:19" ht="16.5" customHeight="1">
      <c r="D75" s="78"/>
      <c r="E75" s="43"/>
      <c r="F75" s="43"/>
      <c r="G75" s="43"/>
      <c r="H75" s="43"/>
      <c r="I75" s="43"/>
      <c r="J75" s="43"/>
    </row>
    <row r="76" spans="1:19" ht="16.5" customHeight="1">
      <c r="D76" s="55"/>
      <c r="E76" s="43"/>
      <c r="F76" s="43"/>
      <c r="G76" s="43"/>
      <c r="H76" s="43"/>
      <c r="I76" s="43"/>
      <c r="J76" s="43"/>
    </row>
    <row r="77" spans="1:19" ht="16.5" customHeight="1">
      <c r="D77" s="43"/>
      <c r="E77" s="43"/>
      <c r="F77" s="43"/>
      <c r="G77" s="43"/>
      <c r="H77" s="43"/>
      <c r="I77" s="43"/>
      <c r="J77" s="43"/>
    </row>
    <row r="78" spans="1:19" ht="16.5" customHeight="1">
      <c r="D78" s="43"/>
      <c r="E78" s="43"/>
      <c r="F78" s="43"/>
      <c r="G78" s="43"/>
      <c r="H78" s="43"/>
      <c r="I78" s="43"/>
      <c r="J78" s="43"/>
    </row>
    <row r="79" spans="1:19" ht="16.5" customHeight="1">
      <c r="D79" s="43"/>
      <c r="E79" s="43"/>
      <c r="F79" s="43"/>
      <c r="G79" s="43"/>
      <c r="H79" s="43"/>
      <c r="I79" s="43"/>
      <c r="J79" s="43"/>
    </row>
    <row r="80" spans="1:19" ht="16.5" customHeight="1">
      <c r="D80" s="55"/>
      <c r="E80" s="43"/>
      <c r="F80" s="43"/>
      <c r="G80" s="43"/>
      <c r="H80" s="43"/>
      <c r="I80" s="43"/>
      <c r="J80" s="43"/>
    </row>
    <row r="81" spans="1:20" ht="16.5" customHeight="1">
      <c r="C81" s="56" t="s">
        <v>115</v>
      </c>
      <c r="D81" s="57" t="str">
        <f>"Class "&amp;C81</f>
        <v>Class 03</v>
      </c>
      <c r="E81" s="152" t="s">
        <v>10</v>
      </c>
      <c r="F81" s="153"/>
      <c r="G81" s="43"/>
      <c r="H81" s="43"/>
      <c r="I81" s="43"/>
      <c r="J81" s="43"/>
      <c r="T81" s="91" t="s">
        <v>115</v>
      </c>
    </row>
    <row r="82" spans="1:20" ht="16.5" customHeight="1">
      <c r="D82" s="58" t="s">
        <v>48</v>
      </c>
      <c r="E82" s="154" t="s">
        <v>10</v>
      </c>
      <c r="F82" s="155"/>
      <c r="G82" s="43"/>
      <c r="H82" s="43"/>
      <c r="I82" s="43"/>
      <c r="J82" s="43"/>
    </row>
    <row r="83" spans="1:20" ht="16.5" customHeight="1">
      <c r="D83" s="55"/>
      <c r="E83" s="43"/>
      <c r="F83" s="43"/>
      <c r="G83" s="43"/>
      <c r="H83" s="43"/>
      <c r="I83" s="43"/>
      <c r="J83" s="43"/>
    </row>
    <row r="84" spans="1:20" ht="16.5" customHeight="1">
      <c r="D84" s="55"/>
      <c r="E84" s="43"/>
      <c r="F84" s="43"/>
      <c r="G84" s="43"/>
      <c r="H84" s="43"/>
      <c r="I84" s="43"/>
      <c r="J84" s="43"/>
    </row>
    <row r="85" spans="1:20" ht="16.5" customHeight="1">
      <c r="D85" s="55"/>
      <c r="E85" s="43"/>
      <c r="F85" s="43"/>
      <c r="G85" s="43"/>
      <c r="H85" s="43"/>
      <c r="I85" s="43"/>
      <c r="J85" s="43"/>
    </row>
    <row r="86" spans="1:20" ht="16.5" customHeight="1">
      <c r="D86" s="55"/>
      <c r="E86" s="43"/>
      <c r="F86" s="43"/>
      <c r="G86" s="43"/>
      <c r="H86" s="43"/>
      <c r="I86" s="43"/>
      <c r="J86" s="43"/>
    </row>
    <row r="87" spans="1:20" ht="16.5" customHeight="1">
      <c r="D87" s="146" t="s">
        <v>17</v>
      </c>
      <c r="E87" s="148" t="s">
        <v>109</v>
      </c>
      <c r="F87" s="148" t="s">
        <v>110</v>
      </c>
      <c r="G87" s="148" t="s">
        <v>111</v>
      </c>
      <c r="H87" s="148" t="s">
        <v>112</v>
      </c>
      <c r="I87" s="143" t="s">
        <v>113</v>
      </c>
      <c r="J87" s="144"/>
      <c r="K87" s="144"/>
      <c r="M87" s="5">
        <f>M88-1</f>
        <v>2024</v>
      </c>
    </row>
    <row r="88" spans="1:20" ht="28.5" customHeight="1">
      <c r="D88" s="150"/>
      <c r="E88" s="151"/>
      <c r="F88" s="151"/>
      <c r="G88" s="151"/>
      <c r="H88" s="151"/>
      <c r="I88" s="60" t="str">
        <f>CONCATENATE($M$45,"YE")</f>
        <v>2024YE</v>
      </c>
      <c r="J88" s="60" t="str">
        <f>CONCATENATE($M$46,"YE")</f>
        <v>2025YE</v>
      </c>
      <c r="K88" s="61" t="str">
        <f>CONCATENATE("Syndicate Estimate - ",$M$46,"YE")</f>
        <v>Syndicate Estimate - 2025YE</v>
      </c>
      <c r="M88" s="90">
        <v>2025</v>
      </c>
      <c r="N88" s="5"/>
    </row>
    <row r="89" spans="1:20" ht="25.05" hidden="1" customHeight="1">
      <c r="D89" s="63"/>
      <c r="E89" s="64"/>
      <c r="F89" s="59"/>
      <c r="G89" s="59"/>
      <c r="H89" s="59"/>
      <c r="I89" s="65"/>
      <c r="J89" s="65"/>
      <c r="K89" s="65"/>
    </row>
    <row r="90" spans="1:20" ht="16.5" customHeight="1">
      <c r="A90" s="54"/>
      <c r="B90" s="54"/>
      <c r="C90" s="66">
        <v>2023</v>
      </c>
      <c r="D90" s="67" t="str">
        <f>IFERROR(IF($M$46-C90&gt;1,C90&amp;" &amp; Prior",C90),C90)</f>
        <v>2023 &amp; Prior</v>
      </c>
      <c r="E90" s="86" t="s">
        <v>10</v>
      </c>
      <c r="F90" s="68">
        <v>0</v>
      </c>
      <c r="G90" s="69">
        <v>0</v>
      </c>
      <c r="H90" s="69">
        <v>0</v>
      </c>
      <c r="I90" s="69">
        <v>0</v>
      </c>
      <c r="J90" s="69">
        <v>0</v>
      </c>
      <c r="K90" s="69">
        <v>0</v>
      </c>
      <c r="M90" s="90">
        <v>2023</v>
      </c>
      <c r="N90" s="92">
        <f>F90</f>
        <v>0</v>
      </c>
      <c r="O90" s="93">
        <f>G90*F90</f>
        <v>0</v>
      </c>
      <c r="P90" s="92">
        <f>H90*F90</f>
        <v>0</v>
      </c>
      <c r="Q90" s="92">
        <f>I90*F90</f>
        <v>0</v>
      </c>
      <c r="R90" s="92">
        <f>J90*F90</f>
        <v>0</v>
      </c>
      <c r="S90" s="92">
        <f>K90*F90</f>
        <v>0</v>
      </c>
    </row>
    <row r="91" spans="1:20" ht="16.5" customHeight="1">
      <c r="A91" s="54"/>
      <c r="B91" s="54"/>
      <c r="C91" s="66">
        <v>2024</v>
      </c>
      <c r="D91" s="67">
        <f>IFERROR(IF($M$46-C91&gt;1,C91&amp;" &amp; Prior",C91),C91)</f>
        <v>2024</v>
      </c>
      <c r="E91" s="86" t="s">
        <v>10</v>
      </c>
      <c r="F91" s="68">
        <v>0</v>
      </c>
      <c r="G91" s="69">
        <v>0</v>
      </c>
      <c r="H91" s="69">
        <v>0</v>
      </c>
      <c r="I91" s="69">
        <v>0</v>
      </c>
      <c r="J91" s="69">
        <v>0</v>
      </c>
      <c r="K91" s="69">
        <v>0</v>
      </c>
      <c r="M91" s="90">
        <v>2024</v>
      </c>
      <c r="N91" s="92">
        <f>F91</f>
        <v>0</v>
      </c>
      <c r="O91" s="93">
        <f>G91*F91</f>
        <v>0</v>
      </c>
      <c r="P91" s="92">
        <f>H91*F91</f>
        <v>0</v>
      </c>
      <c r="Q91" s="92">
        <f>I91*F91</f>
        <v>0</v>
      </c>
      <c r="R91" s="92">
        <f>J91*F91</f>
        <v>0</v>
      </c>
      <c r="S91" s="92">
        <f>K91*F91</f>
        <v>0</v>
      </c>
    </row>
    <row r="92" spans="1:20" ht="16.5" customHeight="1">
      <c r="A92" s="54"/>
      <c r="B92" s="54"/>
      <c r="C92" s="66">
        <v>2025</v>
      </c>
      <c r="D92" s="67">
        <f>IFERROR(IF($M$46-C92&gt;1,C92&amp;" &amp; Prior",C92),C92)</f>
        <v>2025</v>
      </c>
      <c r="E92" s="86" t="s">
        <v>10</v>
      </c>
      <c r="F92" s="68">
        <v>0</v>
      </c>
      <c r="G92" s="69">
        <v>0</v>
      </c>
      <c r="H92" s="69">
        <v>0</v>
      </c>
      <c r="I92" s="69">
        <v>0</v>
      </c>
      <c r="J92" s="69">
        <v>0</v>
      </c>
      <c r="K92" s="69">
        <v>0</v>
      </c>
      <c r="M92" s="90">
        <v>2025</v>
      </c>
      <c r="N92" s="92">
        <f>F92</f>
        <v>0</v>
      </c>
      <c r="O92" s="93">
        <f>G92*F92</f>
        <v>0</v>
      </c>
      <c r="P92" s="92">
        <f>H92*F92</f>
        <v>0</v>
      </c>
      <c r="Q92" s="92">
        <f>I92*F92</f>
        <v>0</v>
      </c>
      <c r="R92" s="92">
        <f>J92*F92</f>
        <v>0</v>
      </c>
      <c r="S92" s="92">
        <f>K92*F92</f>
        <v>0</v>
      </c>
    </row>
    <row r="93" spans="1:20" ht="16.5" hidden="1" customHeight="1">
      <c r="B93" s="54"/>
      <c r="C93" s="54"/>
      <c r="D93" s="70"/>
      <c r="E93" s="71"/>
      <c r="F93" s="72"/>
      <c r="G93" s="73"/>
      <c r="H93" s="72"/>
      <c r="I93" s="73"/>
      <c r="J93" s="72"/>
      <c r="K93" s="72"/>
      <c r="N93" s="94"/>
      <c r="O93" s="95"/>
      <c r="P93" s="94"/>
      <c r="Q93" s="94"/>
      <c r="R93" s="94"/>
      <c r="S93" s="94"/>
    </row>
    <row r="94" spans="1:20" ht="16.5" customHeight="1">
      <c r="D94" s="74" t="s">
        <v>31</v>
      </c>
      <c r="E94" s="75"/>
      <c r="F94" s="76">
        <f>SUM($F89:$F93)</f>
        <v>0</v>
      </c>
      <c r="G94" s="77">
        <f ca="1">IFERROR((SUMPRODUCT($G89:$G93,$F89:$F93)-SUM(E95))/((SUM($F89:$F93)-SUM(G95))),0)</f>
        <v>0</v>
      </c>
      <c r="H94" s="75"/>
      <c r="I94" s="77">
        <f ca="1">IFERROR((SUMPRODUCT($I89:$I93,$F89:$F93)-SUM(I95))/((SUM($F89:$F93)-SUM(G95))),0)</f>
        <v>0</v>
      </c>
      <c r="J94" s="77">
        <f>IFERROR(SUMPRODUCT($J89:$J93,$F89:$F93)/$F94,0)</f>
        <v>0</v>
      </c>
      <c r="K94" s="77">
        <f>IFERROR(SUMPRODUCT($K89:$K93,$F89:$F93)/$F94,0)</f>
        <v>0</v>
      </c>
    </row>
    <row r="95" spans="1:20" ht="16.5" customHeight="1">
      <c r="D95" s="78"/>
      <c r="E95" s="79">
        <f ca="1">F95*G95</f>
        <v>0</v>
      </c>
      <c r="F95" s="80">
        <f ca="1">INDIRECT(_xlfn.CONCAT("G",H95))</f>
        <v>0</v>
      </c>
      <c r="G95" s="79">
        <f ca="1">INDIRECT(_xlfn.CONCAT("F",H95))</f>
        <v>0</v>
      </c>
      <c r="H95" s="79">
        <f>ROW(D94)-2</f>
        <v>92</v>
      </c>
      <c r="I95" s="80">
        <f ca="1">J95*G95</f>
        <v>0</v>
      </c>
      <c r="J95" s="80">
        <f ca="1">INDIRECT(_xlfn.CONCAT("I",H95))</f>
        <v>0</v>
      </c>
    </row>
    <row r="96" spans="1:20" ht="16.5" customHeight="1">
      <c r="D96" s="78"/>
      <c r="E96" s="43"/>
      <c r="F96" s="43"/>
      <c r="G96" s="43"/>
      <c r="H96" s="43"/>
      <c r="I96" s="43"/>
      <c r="J96" s="43"/>
    </row>
    <row r="97" spans="1:20" ht="16.5" customHeight="1">
      <c r="D97" s="55"/>
      <c r="E97" s="43"/>
      <c r="F97" s="43"/>
      <c r="G97" s="43"/>
      <c r="H97" s="43"/>
      <c r="I97" s="43"/>
      <c r="J97" s="43"/>
    </row>
    <row r="98" spans="1:20" ht="16.5" customHeight="1">
      <c r="D98" s="43"/>
      <c r="E98" s="43"/>
      <c r="F98" s="43"/>
      <c r="G98" s="43"/>
      <c r="H98" s="43"/>
      <c r="I98" s="43"/>
      <c r="J98" s="43"/>
    </row>
    <row r="99" spans="1:20" ht="16.5" customHeight="1">
      <c r="D99" s="43"/>
      <c r="E99" s="43"/>
      <c r="F99" s="43"/>
      <c r="G99" s="43"/>
      <c r="H99" s="43"/>
      <c r="I99" s="43"/>
      <c r="J99" s="43"/>
    </row>
    <row r="100" spans="1:20" ht="16.5" customHeight="1">
      <c r="D100" s="43"/>
      <c r="E100" s="43"/>
      <c r="F100" s="43"/>
      <c r="G100" s="43"/>
      <c r="H100" s="43"/>
      <c r="I100" s="43"/>
      <c r="J100" s="43"/>
    </row>
    <row r="101" spans="1:20" ht="16.5" customHeight="1">
      <c r="D101" s="55"/>
      <c r="E101" s="43"/>
      <c r="F101" s="43"/>
      <c r="G101" s="43"/>
      <c r="H101" s="43"/>
      <c r="I101" s="43"/>
      <c r="J101" s="43"/>
    </row>
    <row r="102" spans="1:20" ht="16.5" customHeight="1">
      <c r="C102" s="56" t="s">
        <v>116</v>
      </c>
      <c r="D102" s="57" t="str">
        <f>"Class "&amp;C102</f>
        <v>Class 04</v>
      </c>
      <c r="E102" s="152" t="s">
        <v>10</v>
      </c>
      <c r="F102" s="153"/>
      <c r="G102" s="43"/>
      <c r="H102" s="43"/>
      <c r="I102" s="43"/>
      <c r="J102" s="43"/>
      <c r="T102" s="91" t="s">
        <v>116</v>
      </c>
    </row>
    <row r="103" spans="1:20" ht="16.5" customHeight="1">
      <c r="D103" s="58" t="s">
        <v>48</v>
      </c>
      <c r="E103" s="154" t="s">
        <v>10</v>
      </c>
      <c r="F103" s="155"/>
      <c r="G103" s="43"/>
      <c r="H103" s="43"/>
      <c r="I103" s="43"/>
      <c r="J103" s="43"/>
    </row>
    <row r="104" spans="1:20" ht="16.5" customHeight="1">
      <c r="D104" s="55"/>
      <c r="E104" s="43"/>
      <c r="F104" s="43"/>
      <c r="G104" s="43"/>
      <c r="H104" s="43"/>
      <c r="I104" s="43"/>
      <c r="J104" s="43"/>
    </row>
    <row r="105" spans="1:20" ht="16.5" customHeight="1">
      <c r="D105" s="55"/>
      <c r="E105" s="43"/>
      <c r="F105" s="43"/>
      <c r="G105" s="43"/>
      <c r="H105" s="43"/>
      <c r="I105" s="43"/>
      <c r="J105" s="43"/>
    </row>
    <row r="106" spans="1:20" ht="16.5" customHeight="1">
      <c r="D106" s="55"/>
      <c r="E106" s="43"/>
      <c r="F106" s="43"/>
      <c r="G106" s="43"/>
      <c r="H106" s="43"/>
      <c r="I106" s="43"/>
      <c r="J106" s="43"/>
    </row>
    <row r="107" spans="1:20" ht="16.5" customHeight="1">
      <c r="D107" s="55"/>
      <c r="E107" s="43"/>
      <c r="F107" s="43"/>
      <c r="G107" s="43"/>
      <c r="H107" s="43"/>
      <c r="I107" s="43"/>
      <c r="J107" s="43"/>
    </row>
    <row r="108" spans="1:20" ht="16.5" customHeight="1">
      <c r="D108" s="146" t="s">
        <v>17</v>
      </c>
      <c r="E108" s="148" t="s">
        <v>109</v>
      </c>
      <c r="F108" s="148" t="s">
        <v>110</v>
      </c>
      <c r="G108" s="148" t="s">
        <v>111</v>
      </c>
      <c r="H108" s="148" t="s">
        <v>112</v>
      </c>
      <c r="I108" s="143" t="s">
        <v>113</v>
      </c>
      <c r="J108" s="144"/>
      <c r="K108" s="144"/>
      <c r="M108" s="5">
        <f>M109-1</f>
        <v>2024</v>
      </c>
    </row>
    <row r="109" spans="1:20" ht="28.5" customHeight="1">
      <c r="D109" s="150"/>
      <c r="E109" s="151"/>
      <c r="F109" s="151"/>
      <c r="G109" s="151"/>
      <c r="H109" s="151"/>
      <c r="I109" s="60" t="str">
        <f>CONCATENATE($M$45,"YE")</f>
        <v>2024YE</v>
      </c>
      <c r="J109" s="60" t="str">
        <f>CONCATENATE($M$46,"YE")</f>
        <v>2025YE</v>
      </c>
      <c r="K109" s="61" t="str">
        <f>CONCATENATE("Syndicate Estimate - ",$M$46,"YE")</f>
        <v>Syndicate Estimate - 2025YE</v>
      </c>
      <c r="M109" s="90">
        <v>2025</v>
      </c>
      <c r="N109" s="5"/>
    </row>
    <row r="110" spans="1:20" ht="25.05" hidden="1" customHeight="1">
      <c r="D110" s="63"/>
      <c r="E110" s="64"/>
      <c r="F110" s="59"/>
      <c r="G110" s="59"/>
      <c r="H110" s="59"/>
      <c r="I110" s="65"/>
      <c r="J110" s="65"/>
      <c r="K110" s="65"/>
    </row>
    <row r="111" spans="1:20" ht="16.5" customHeight="1">
      <c r="A111" s="54"/>
      <c r="B111" s="54"/>
      <c r="C111" s="66">
        <v>2023</v>
      </c>
      <c r="D111" s="67" t="str">
        <f>IFERROR(IF($M$46-C111&gt;1,C111&amp;" &amp; Prior",C111),C111)</f>
        <v>2023 &amp; Prior</v>
      </c>
      <c r="E111" s="86" t="s">
        <v>10</v>
      </c>
      <c r="F111" s="68">
        <v>0</v>
      </c>
      <c r="G111" s="69">
        <v>0</v>
      </c>
      <c r="H111" s="69">
        <v>0</v>
      </c>
      <c r="I111" s="69">
        <v>0</v>
      </c>
      <c r="J111" s="69">
        <v>0</v>
      </c>
      <c r="K111" s="69">
        <v>0</v>
      </c>
      <c r="M111" s="90">
        <v>2023</v>
      </c>
      <c r="N111" s="92">
        <f>F111</f>
        <v>0</v>
      </c>
      <c r="O111" s="93">
        <f>G111*F111</f>
        <v>0</v>
      </c>
      <c r="P111" s="92">
        <f>H111*F111</f>
        <v>0</v>
      </c>
      <c r="Q111" s="92">
        <f>I111*F111</f>
        <v>0</v>
      </c>
      <c r="R111" s="92">
        <f>J111*F111</f>
        <v>0</v>
      </c>
      <c r="S111" s="92">
        <f>K111*F111</f>
        <v>0</v>
      </c>
    </row>
    <row r="112" spans="1:20" ht="16.5" customHeight="1">
      <c r="A112" s="54"/>
      <c r="B112" s="54"/>
      <c r="C112" s="66">
        <v>2024</v>
      </c>
      <c r="D112" s="67">
        <f>IFERROR(IF($M$46-C112&gt;1,C112&amp;" &amp; Prior",C112),C112)</f>
        <v>2024</v>
      </c>
      <c r="E112" s="86" t="s">
        <v>10</v>
      </c>
      <c r="F112" s="68">
        <v>0</v>
      </c>
      <c r="G112" s="69">
        <v>0</v>
      </c>
      <c r="H112" s="69">
        <v>0</v>
      </c>
      <c r="I112" s="69">
        <v>0</v>
      </c>
      <c r="J112" s="69">
        <v>0</v>
      </c>
      <c r="K112" s="69">
        <v>0</v>
      </c>
      <c r="M112" s="90">
        <v>2024</v>
      </c>
      <c r="N112" s="92">
        <f>F112</f>
        <v>0</v>
      </c>
      <c r="O112" s="93">
        <f>G112*F112</f>
        <v>0</v>
      </c>
      <c r="P112" s="92">
        <f>H112*F112</f>
        <v>0</v>
      </c>
      <c r="Q112" s="92">
        <f>I112*F112</f>
        <v>0</v>
      </c>
      <c r="R112" s="92">
        <f>J112*F112</f>
        <v>0</v>
      </c>
      <c r="S112" s="92">
        <f>K112*F112</f>
        <v>0</v>
      </c>
    </row>
    <row r="113" spans="1:20" ht="16.5" customHeight="1">
      <c r="A113" s="54"/>
      <c r="B113" s="54"/>
      <c r="C113" s="66">
        <v>2025</v>
      </c>
      <c r="D113" s="67">
        <f>IFERROR(IF($M$46-C113&gt;1,C113&amp;" &amp; Prior",C113),C113)</f>
        <v>2025</v>
      </c>
      <c r="E113" s="86" t="s">
        <v>10</v>
      </c>
      <c r="F113" s="68">
        <v>0</v>
      </c>
      <c r="G113" s="69">
        <v>0</v>
      </c>
      <c r="H113" s="69">
        <v>0</v>
      </c>
      <c r="I113" s="69">
        <v>0</v>
      </c>
      <c r="J113" s="69">
        <v>0</v>
      </c>
      <c r="K113" s="69">
        <v>0</v>
      </c>
      <c r="M113" s="90">
        <v>2025</v>
      </c>
      <c r="N113" s="92">
        <f>F113</f>
        <v>0</v>
      </c>
      <c r="O113" s="93">
        <f>G113*F113</f>
        <v>0</v>
      </c>
      <c r="P113" s="92">
        <f>H113*F113</f>
        <v>0</v>
      </c>
      <c r="Q113" s="92">
        <f>I113*F113</f>
        <v>0</v>
      </c>
      <c r="R113" s="92">
        <f>J113*F113</f>
        <v>0</v>
      </c>
      <c r="S113" s="92">
        <f>K113*F113</f>
        <v>0</v>
      </c>
    </row>
    <row r="114" spans="1:20" ht="16.5" hidden="1" customHeight="1">
      <c r="B114" s="54"/>
      <c r="C114" s="54"/>
      <c r="D114" s="70"/>
      <c r="E114" s="71"/>
      <c r="F114" s="72"/>
      <c r="G114" s="73"/>
      <c r="H114" s="72"/>
      <c r="I114" s="73"/>
      <c r="J114" s="72"/>
      <c r="K114" s="72"/>
      <c r="N114" s="94"/>
      <c r="O114" s="95"/>
      <c r="P114" s="94"/>
      <c r="Q114" s="94"/>
      <c r="R114" s="94"/>
      <c r="S114" s="94"/>
    </row>
    <row r="115" spans="1:20" ht="16.5" customHeight="1">
      <c r="D115" s="74" t="s">
        <v>31</v>
      </c>
      <c r="E115" s="75"/>
      <c r="F115" s="76">
        <f>SUM($F110:$F114)</f>
        <v>0</v>
      </c>
      <c r="G115" s="77">
        <f ca="1">IFERROR((SUMPRODUCT($G110:$G114,$F110:$F114)-SUM(E116))/((SUM($F110:$F114)-SUM(G116))),0)</f>
        <v>0</v>
      </c>
      <c r="H115" s="75"/>
      <c r="I115" s="77">
        <f ca="1">IFERROR((SUMPRODUCT($I110:$I114,$F110:$F114)-SUM(I116))/((SUM($F110:$F114)-SUM(G116))),0)</f>
        <v>0</v>
      </c>
      <c r="J115" s="77">
        <f>IFERROR(SUMPRODUCT($J110:$J114,$F110:$F114)/$F115,0)</f>
        <v>0</v>
      </c>
      <c r="K115" s="77">
        <f>IFERROR(SUMPRODUCT($K110:$K114,$F110:$F114)/$F115,0)</f>
        <v>0</v>
      </c>
    </row>
    <row r="116" spans="1:20" ht="16.5" customHeight="1">
      <c r="D116" s="78"/>
      <c r="E116" s="79">
        <f ca="1">F116*G116</f>
        <v>0</v>
      </c>
      <c r="F116" s="80">
        <f ca="1">INDIRECT(_xlfn.CONCAT("G",H116))</f>
        <v>0</v>
      </c>
      <c r="G116" s="79">
        <f ca="1">INDIRECT(_xlfn.CONCAT("F",H116))</f>
        <v>0</v>
      </c>
      <c r="H116" s="79">
        <f>ROW(D115)-2</f>
        <v>113</v>
      </c>
      <c r="I116" s="80">
        <f ca="1">J116*G116</f>
        <v>0</v>
      </c>
      <c r="J116" s="80">
        <f ca="1">INDIRECT(_xlfn.CONCAT("I",H116))</f>
        <v>0</v>
      </c>
    </row>
    <row r="117" spans="1:20" ht="16.5" customHeight="1">
      <c r="D117" s="78"/>
      <c r="E117" s="43"/>
      <c r="F117" s="43"/>
      <c r="G117" s="43"/>
      <c r="H117" s="43"/>
      <c r="I117" s="43"/>
      <c r="J117" s="43"/>
    </row>
    <row r="118" spans="1:20" ht="16.5" customHeight="1">
      <c r="D118" s="55"/>
      <c r="E118" s="43"/>
      <c r="F118" s="43"/>
      <c r="G118" s="43"/>
      <c r="H118" s="43"/>
      <c r="I118" s="43"/>
      <c r="J118" s="43"/>
    </row>
    <row r="119" spans="1:20" ht="16.5" customHeight="1">
      <c r="D119" s="43"/>
      <c r="E119" s="43"/>
      <c r="F119" s="43"/>
      <c r="G119" s="43"/>
      <c r="H119" s="43"/>
      <c r="I119" s="43"/>
      <c r="J119" s="43"/>
    </row>
    <row r="120" spans="1:20" ht="16.5" customHeight="1">
      <c r="D120" s="43"/>
      <c r="E120" s="43"/>
      <c r="F120" s="43"/>
      <c r="G120" s="43"/>
      <c r="H120" s="43"/>
      <c r="I120" s="43"/>
      <c r="J120" s="43"/>
    </row>
    <row r="121" spans="1:20" ht="16.5" customHeight="1">
      <c r="D121" s="43"/>
      <c r="E121" s="43"/>
      <c r="F121" s="43"/>
      <c r="G121" s="43"/>
      <c r="H121" s="43"/>
      <c r="I121" s="43"/>
      <c r="J121" s="43"/>
    </row>
    <row r="122" spans="1:20" ht="16.5" customHeight="1">
      <c r="D122" s="55"/>
      <c r="E122" s="43"/>
      <c r="F122" s="43"/>
      <c r="G122" s="43"/>
      <c r="H122" s="43"/>
      <c r="I122" s="43"/>
      <c r="J122" s="43"/>
    </row>
    <row r="123" spans="1:20" ht="16.5" customHeight="1">
      <c r="C123" s="56" t="s">
        <v>117</v>
      </c>
      <c r="D123" s="57" t="str">
        <f>"Class "&amp;C123</f>
        <v>Class 05</v>
      </c>
      <c r="E123" s="152" t="s">
        <v>10</v>
      </c>
      <c r="F123" s="153"/>
      <c r="G123" s="43"/>
      <c r="H123" s="43"/>
      <c r="I123" s="43"/>
      <c r="J123" s="43"/>
      <c r="T123" s="91" t="s">
        <v>117</v>
      </c>
    </row>
    <row r="124" spans="1:20" ht="16.5" customHeight="1">
      <c r="D124" s="58" t="s">
        <v>48</v>
      </c>
      <c r="E124" s="154" t="s">
        <v>10</v>
      </c>
      <c r="F124" s="155"/>
      <c r="G124" s="43"/>
      <c r="H124" s="43"/>
      <c r="I124" s="43"/>
      <c r="J124" s="43"/>
    </row>
    <row r="125" spans="1:20" ht="16.5" customHeight="1">
      <c r="D125" s="55"/>
      <c r="E125" s="43"/>
      <c r="F125" s="43"/>
      <c r="G125" s="43"/>
      <c r="H125" s="43"/>
      <c r="I125" s="43"/>
      <c r="J125" s="43"/>
    </row>
    <row r="126" spans="1:20" ht="16.5" customHeight="1">
      <c r="D126" s="55"/>
      <c r="E126" s="43"/>
      <c r="F126" s="43"/>
      <c r="G126" s="43"/>
      <c r="H126" s="43"/>
      <c r="I126" s="43"/>
      <c r="J126" s="43"/>
    </row>
    <row r="127" spans="1:20" ht="16.5" customHeight="1">
      <c r="D127" s="55"/>
      <c r="E127" s="43"/>
      <c r="F127" s="43"/>
      <c r="G127" s="43"/>
      <c r="H127" s="43"/>
      <c r="I127" s="43"/>
      <c r="J127" s="43"/>
    </row>
    <row r="128" spans="1:20" ht="16.5" customHeight="1">
      <c r="D128" s="55"/>
      <c r="E128" s="43"/>
      <c r="F128" s="43"/>
      <c r="G128" s="43"/>
      <c r="H128" s="43"/>
      <c r="I128" s="43"/>
      <c r="J128" s="43"/>
    </row>
    <row r="129" spans="1:20" ht="16.5" customHeight="1">
      <c r="D129" s="146" t="s">
        <v>17</v>
      </c>
      <c r="E129" s="148" t="s">
        <v>109</v>
      </c>
      <c r="F129" s="148" t="s">
        <v>110</v>
      </c>
      <c r="G129" s="148" t="s">
        <v>111</v>
      </c>
      <c r="H129" s="148" t="s">
        <v>112</v>
      </c>
      <c r="I129" s="143" t="s">
        <v>113</v>
      </c>
      <c r="J129" s="144"/>
      <c r="K129" s="144"/>
      <c r="M129" s="5">
        <f>M130-1</f>
        <v>2024</v>
      </c>
    </row>
    <row r="130" spans="1:20" ht="28.5" customHeight="1">
      <c r="D130" s="150"/>
      <c r="E130" s="151"/>
      <c r="F130" s="151"/>
      <c r="G130" s="151"/>
      <c r="H130" s="151"/>
      <c r="I130" s="60" t="str">
        <f>CONCATENATE($M$45,"YE")</f>
        <v>2024YE</v>
      </c>
      <c r="J130" s="60" t="str">
        <f>CONCATENATE($M$46,"YE")</f>
        <v>2025YE</v>
      </c>
      <c r="K130" s="61" t="str">
        <f>CONCATENATE("Syndicate Estimate - ",$M$46,"YE")</f>
        <v>Syndicate Estimate - 2025YE</v>
      </c>
      <c r="M130" s="90">
        <v>2025</v>
      </c>
      <c r="N130" s="5"/>
    </row>
    <row r="131" spans="1:20" ht="25.05" hidden="1" customHeight="1">
      <c r="D131" s="63"/>
      <c r="E131" s="64"/>
      <c r="F131" s="59"/>
      <c r="G131" s="59"/>
      <c r="H131" s="59"/>
      <c r="I131" s="65"/>
      <c r="J131" s="65"/>
      <c r="K131" s="65"/>
    </row>
    <row r="132" spans="1:20" ht="16.5" customHeight="1">
      <c r="A132" s="54"/>
      <c r="B132" s="54"/>
      <c r="C132" s="66">
        <v>2023</v>
      </c>
      <c r="D132" s="67" t="str">
        <f>IFERROR(IF($M$46-C132&gt;1,C132&amp;" &amp; Prior",C132),C132)</f>
        <v>2023 &amp; Prior</v>
      </c>
      <c r="E132" s="86" t="s">
        <v>10</v>
      </c>
      <c r="F132" s="68">
        <v>0</v>
      </c>
      <c r="G132" s="69">
        <v>0</v>
      </c>
      <c r="H132" s="69">
        <v>0</v>
      </c>
      <c r="I132" s="69">
        <v>0</v>
      </c>
      <c r="J132" s="69">
        <v>0</v>
      </c>
      <c r="K132" s="69">
        <v>0</v>
      </c>
      <c r="M132" s="90">
        <v>2023</v>
      </c>
      <c r="N132" s="92">
        <f>F132</f>
        <v>0</v>
      </c>
      <c r="O132" s="93">
        <f>G132*F132</f>
        <v>0</v>
      </c>
      <c r="P132" s="92">
        <f>H132*F132</f>
        <v>0</v>
      </c>
      <c r="Q132" s="92">
        <f>I132*F132</f>
        <v>0</v>
      </c>
      <c r="R132" s="92">
        <f>J132*F132</f>
        <v>0</v>
      </c>
      <c r="S132" s="92">
        <f>K132*F132</f>
        <v>0</v>
      </c>
    </row>
    <row r="133" spans="1:20" ht="16.5" customHeight="1">
      <c r="A133" s="54"/>
      <c r="B133" s="54"/>
      <c r="C133" s="66">
        <v>2024</v>
      </c>
      <c r="D133" s="67">
        <f>IFERROR(IF($M$46-C133&gt;1,C133&amp;" &amp; Prior",C133),C133)</f>
        <v>2024</v>
      </c>
      <c r="E133" s="86" t="s">
        <v>10</v>
      </c>
      <c r="F133" s="68">
        <v>0</v>
      </c>
      <c r="G133" s="69">
        <v>0</v>
      </c>
      <c r="H133" s="69">
        <v>0</v>
      </c>
      <c r="I133" s="69">
        <v>0</v>
      </c>
      <c r="J133" s="69">
        <v>0</v>
      </c>
      <c r="K133" s="69">
        <v>0</v>
      </c>
      <c r="M133" s="90">
        <v>2024</v>
      </c>
      <c r="N133" s="92">
        <f>F133</f>
        <v>0</v>
      </c>
      <c r="O133" s="93">
        <f>G133*F133</f>
        <v>0</v>
      </c>
      <c r="P133" s="92">
        <f>H133*F133</f>
        <v>0</v>
      </c>
      <c r="Q133" s="92">
        <f>I133*F133</f>
        <v>0</v>
      </c>
      <c r="R133" s="92">
        <f>J133*F133</f>
        <v>0</v>
      </c>
      <c r="S133" s="92">
        <f>K133*F133</f>
        <v>0</v>
      </c>
    </row>
    <row r="134" spans="1:20" ht="16.5" customHeight="1">
      <c r="A134" s="54"/>
      <c r="B134" s="54"/>
      <c r="C134" s="66">
        <v>2025</v>
      </c>
      <c r="D134" s="67">
        <f>IFERROR(IF($M$46-C134&gt;1,C134&amp;" &amp; Prior",C134),C134)</f>
        <v>2025</v>
      </c>
      <c r="E134" s="86" t="s">
        <v>10</v>
      </c>
      <c r="F134" s="68">
        <v>0</v>
      </c>
      <c r="G134" s="69">
        <v>0</v>
      </c>
      <c r="H134" s="69">
        <v>0</v>
      </c>
      <c r="I134" s="69">
        <v>0</v>
      </c>
      <c r="J134" s="69">
        <v>0</v>
      </c>
      <c r="K134" s="69">
        <v>0</v>
      </c>
      <c r="M134" s="90">
        <v>2025</v>
      </c>
      <c r="N134" s="92">
        <f>F134</f>
        <v>0</v>
      </c>
      <c r="O134" s="93">
        <f>G134*F134</f>
        <v>0</v>
      </c>
      <c r="P134" s="92">
        <f>H134*F134</f>
        <v>0</v>
      </c>
      <c r="Q134" s="92">
        <f>I134*F134</f>
        <v>0</v>
      </c>
      <c r="R134" s="92">
        <f>J134*F134</f>
        <v>0</v>
      </c>
      <c r="S134" s="92">
        <f>K134*F134</f>
        <v>0</v>
      </c>
    </row>
    <row r="135" spans="1:20" ht="16.5" hidden="1" customHeight="1">
      <c r="B135" s="54"/>
      <c r="C135" s="54"/>
      <c r="D135" s="70"/>
      <c r="E135" s="71"/>
      <c r="F135" s="72"/>
      <c r="G135" s="73"/>
      <c r="H135" s="72"/>
      <c r="I135" s="73"/>
      <c r="J135" s="72"/>
      <c r="K135" s="72"/>
      <c r="N135" s="94"/>
      <c r="O135" s="95"/>
      <c r="P135" s="94"/>
      <c r="Q135" s="94"/>
      <c r="R135" s="94"/>
      <c r="S135" s="94"/>
    </row>
    <row r="136" spans="1:20" ht="16.5" customHeight="1">
      <c r="D136" s="74" t="s">
        <v>31</v>
      </c>
      <c r="E136" s="75"/>
      <c r="F136" s="76">
        <f>SUM($F131:$F135)</f>
        <v>0</v>
      </c>
      <c r="G136" s="77">
        <f ca="1">IFERROR((SUMPRODUCT($G131:$G135,$F131:$F135)-SUM(E137))/((SUM($F131:$F135)-SUM(G137))),0)</f>
        <v>0</v>
      </c>
      <c r="H136" s="75"/>
      <c r="I136" s="77">
        <f ca="1">IFERROR((SUMPRODUCT($I131:$I135,$F131:$F135)-SUM(I137))/((SUM($F131:$F135)-SUM(G137))),0)</f>
        <v>0</v>
      </c>
      <c r="J136" s="77">
        <f>IFERROR(SUMPRODUCT($J131:$J135,$F131:$F135)/$F136,0)</f>
        <v>0</v>
      </c>
      <c r="K136" s="77">
        <f>IFERROR(SUMPRODUCT($K131:$K135,$F131:$F135)/$F136,0)</f>
        <v>0</v>
      </c>
    </row>
    <row r="137" spans="1:20" ht="16.5" customHeight="1">
      <c r="D137" s="78"/>
      <c r="E137" s="79">
        <f ca="1">F137*G137</f>
        <v>0</v>
      </c>
      <c r="F137" s="80">
        <f ca="1">INDIRECT(_xlfn.CONCAT("G",H137))</f>
        <v>0</v>
      </c>
      <c r="G137" s="79">
        <f ca="1">INDIRECT(_xlfn.CONCAT("F",H137))</f>
        <v>0</v>
      </c>
      <c r="H137" s="79">
        <f>ROW(D136)-2</f>
        <v>134</v>
      </c>
      <c r="I137" s="80">
        <f ca="1">J137*G137</f>
        <v>0</v>
      </c>
      <c r="J137" s="80">
        <f ca="1">INDIRECT(_xlfn.CONCAT("I",H137))</f>
        <v>0</v>
      </c>
    </row>
    <row r="138" spans="1:20" ht="16.5" customHeight="1">
      <c r="D138" s="78"/>
      <c r="E138" s="43"/>
      <c r="F138" s="43"/>
      <c r="G138" s="43"/>
      <c r="H138" s="43"/>
      <c r="I138" s="43"/>
      <c r="J138" s="43"/>
    </row>
    <row r="139" spans="1:20" ht="16.5" customHeight="1">
      <c r="D139" s="55"/>
      <c r="E139" s="43"/>
      <c r="F139" s="43"/>
      <c r="G139" s="43"/>
      <c r="H139" s="43"/>
      <c r="I139" s="43"/>
      <c r="J139" s="43"/>
    </row>
    <row r="140" spans="1:20" ht="16.5" customHeight="1">
      <c r="D140" s="43"/>
      <c r="E140" s="43"/>
      <c r="F140" s="43"/>
      <c r="G140" s="43"/>
      <c r="H140" s="43"/>
      <c r="I140" s="43"/>
      <c r="J140" s="43"/>
    </row>
    <row r="141" spans="1:20" ht="16.5" customHeight="1">
      <c r="D141" s="43"/>
      <c r="E141" s="43"/>
      <c r="F141" s="43"/>
      <c r="G141" s="43"/>
      <c r="H141" s="43"/>
      <c r="I141" s="43"/>
      <c r="J141" s="43"/>
    </row>
    <row r="142" spans="1:20" ht="16.5" customHeight="1">
      <c r="D142" s="43"/>
      <c r="E142" s="43"/>
      <c r="F142" s="43"/>
      <c r="G142" s="43"/>
      <c r="H142" s="43"/>
      <c r="I142" s="43"/>
      <c r="J142" s="43"/>
    </row>
    <row r="143" spans="1:20" ht="16.5" customHeight="1">
      <c r="D143" s="55"/>
      <c r="E143" s="43"/>
      <c r="F143" s="43"/>
      <c r="G143" s="43"/>
      <c r="H143" s="43"/>
      <c r="I143" s="43"/>
      <c r="J143" s="43"/>
    </row>
    <row r="144" spans="1:20" ht="16.5" customHeight="1">
      <c r="C144" s="56" t="s">
        <v>118</v>
      </c>
      <c r="D144" s="57" t="str">
        <f>"Class "&amp;C144</f>
        <v>Class 06</v>
      </c>
      <c r="E144" s="152" t="s">
        <v>10</v>
      </c>
      <c r="F144" s="153"/>
      <c r="G144" s="43"/>
      <c r="H144" s="43"/>
      <c r="I144" s="43"/>
      <c r="J144" s="43"/>
      <c r="T144" s="91" t="s">
        <v>118</v>
      </c>
    </row>
    <row r="145" spans="1:19" ht="16.5" customHeight="1">
      <c r="D145" s="58" t="s">
        <v>48</v>
      </c>
      <c r="E145" s="154" t="s">
        <v>10</v>
      </c>
      <c r="F145" s="155"/>
      <c r="G145" s="43"/>
      <c r="H145" s="43"/>
      <c r="I145" s="43"/>
      <c r="J145" s="43"/>
    </row>
    <row r="146" spans="1:19" ht="16.5" customHeight="1">
      <c r="D146" s="55"/>
      <c r="E146" s="43"/>
      <c r="F146" s="43"/>
      <c r="G146" s="43"/>
      <c r="H146" s="43"/>
      <c r="I146" s="43"/>
      <c r="J146" s="43"/>
    </row>
    <row r="147" spans="1:19" ht="16.5" customHeight="1">
      <c r="D147" s="55"/>
      <c r="E147" s="43"/>
      <c r="F147" s="43"/>
      <c r="G147" s="43"/>
      <c r="H147" s="43"/>
      <c r="I147" s="43"/>
      <c r="J147" s="43"/>
    </row>
    <row r="148" spans="1:19" ht="16.5" customHeight="1">
      <c r="D148" s="55"/>
      <c r="E148" s="43"/>
      <c r="F148" s="43"/>
      <c r="G148" s="43"/>
      <c r="H148" s="43"/>
      <c r="I148" s="43"/>
      <c r="J148" s="43"/>
    </row>
    <row r="149" spans="1:19" ht="16.5" customHeight="1">
      <c r="D149" s="55"/>
      <c r="E149" s="43"/>
      <c r="F149" s="43"/>
      <c r="G149" s="43"/>
      <c r="H149" s="43"/>
      <c r="I149" s="43"/>
      <c r="J149" s="43"/>
    </row>
    <row r="150" spans="1:19" ht="16.5" customHeight="1">
      <c r="D150" s="146" t="s">
        <v>17</v>
      </c>
      <c r="E150" s="148" t="s">
        <v>109</v>
      </c>
      <c r="F150" s="148" t="s">
        <v>110</v>
      </c>
      <c r="G150" s="148" t="s">
        <v>111</v>
      </c>
      <c r="H150" s="148" t="s">
        <v>112</v>
      </c>
      <c r="I150" s="143" t="s">
        <v>113</v>
      </c>
      <c r="J150" s="144"/>
      <c r="K150" s="144"/>
      <c r="M150" s="5">
        <f>M151-1</f>
        <v>2024</v>
      </c>
    </row>
    <row r="151" spans="1:19" ht="28.5" customHeight="1">
      <c r="D151" s="150"/>
      <c r="E151" s="151"/>
      <c r="F151" s="151"/>
      <c r="G151" s="151"/>
      <c r="H151" s="151"/>
      <c r="I151" s="60" t="str">
        <f>CONCATENATE($M$45,"YE")</f>
        <v>2024YE</v>
      </c>
      <c r="J151" s="60" t="str">
        <f>CONCATENATE($M$46,"YE")</f>
        <v>2025YE</v>
      </c>
      <c r="K151" s="61" t="str">
        <f>CONCATENATE("Syndicate Estimate - ",$M$46,"YE")</f>
        <v>Syndicate Estimate - 2025YE</v>
      </c>
      <c r="M151" s="90">
        <v>2025</v>
      </c>
      <c r="N151" s="5"/>
    </row>
    <row r="152" spans="1:19" ht="25.05" hidden="1" customHeight="1">
      <c r="D152" s="63"/>
      <c r="E152" s="64"/>
      <c r="F152" s="59"/>
      <c r="G152" s="59"/>
      <c r="H152" s="59"/>
      <c r="I152" s="65"/>
      <c r="J152" s="65"/>
      <c r="K152" s="65"/>
    </row>
    <row r="153" spans="1:19" ht="16.5" customHeight="1">
      <c r="A153" s="54"/>
      <c r="B153" s="54"/>
      <c r="C153" s="66">
        <v>2023</v>
      </c>
      <c r="D153" s="67" t="str">
        <f>IFERROR(IF($M$46-C153&gt;1,C153&amp;" &amp; Prior",C153),C153)</f>
        <v>2023 &amp; Prior</v>
      </c>
      <c r="E153" s="86" t="s">
        <v>10</v>
      </c>
      <c r="F153" s="68">
        <v>0</v>
      </c>
      <c r="G153" s="69">
        <v>0</v>
      </c>
      <c r="H153" s="69">
        <v>0</v>
      </c>
      <c r="I153" s="69">
        <v>0</v>
      </c>
      <c r="J153" s="69">
        <v>0</v>
      </c>
      <c r="K153" s="69">
        <v>0</v>
      </c>
      <c r="M153" s="90">
        <v>2023</v>
      </c>
      <c r="N153" s="92">
        <f>F153</f>
        <v>0</v>
      </c>
      <c r="O153" s="93">
        <f>G153*F153</f>
        <v>0</v>
      </c>
      <c r="P153" s="92">
        <f>H153*F153</f>
        <v>0</v>
      </c>
      <c r="Q153" s="92">
        <f>I153*F153</f>
        <v>0</v>
      </c>
      <c r="R153" s="92">
        <f>J153*F153</f>
        <v>0</v>
      </c>
      <c r="S153" s="92">
        <f>K153*F153</f>
        <v>0</v>
      </c>
    </row>
    <row r="154" spans="1:19" ht="16.5" customHeight="1">
      <c r="A154" s="54"/>
      <c r="B154" s="54"/>
      <c r="C154" s="66">
        <v>2024</v>
      </c>
      <c r="D154" s="67">
        <f>IFERROR(IF($M$46-C154&gt;1,C154&amp;" &amp; Prior",C154),C154)</f>
        <v>2024</v>
      </c>
      <c r="E154" s="86" t="s">
        <v>10</v>
      </c>
      <c r="F154" s="68">
        <v>0</v>
      </c>
      <c r="G154" s="69">
        <v>0</v>
      </c>
      <c r="H154" s="69">
        <v>0</v>
      </c>
      <c r="I154" s="69">
        <v>0</v>
      </c>
      <c r="J154" s="69">
        <v>0</v>
      </c>
      <c r="K154" s="69">
        <v>0</v>
      </c>
      <c r="M154" s="90">
        <v>2024</v>
      </c>
      <c r="N154" s="92">
        <f>F154</f>
        <v>0</v>
      </c>
      <c r="O154" s="93">
        <f>G154*F154</f>
        <v>0</v>
      </c>
      <c r="P154" s="92">
        <f>H154*F154</f>
        <v>0</v>
      </c>
      <c r="Q154" s="92">
        <f>I154*F154</f>
        <v>0</v>
      </c>
      <c r="R154" s="92">
        <f>J154*F154</f>
        <v>0</v>
      </c>
      <c r="S154" s="92">
        <f>K154*F154</f>
        <v>0</v>
      </c>
    </row>
    <row r="155" spans="1:19" ht="16.5" customHeight="1">
      <c r="A155" s="54"/>
      <c r="B155" s="54"/>
      <c r="C155" s="66">
        <v>2025</v>
      </c>
      <c r="D155" s="67">
        <f>IFERROR(IF($M$46-C155&gt;1,C155&amp;" &amp; Prior",C155),C155)</f>
        <v>2025</v>
      </c>
      <c r="E155" s="86" t="s">
        <v>10</v>
      </c>
      <c r="F155" s="68">
        <v>0</v>
      </c>
      <c r="G155" s="69">
        <v>0</v>
      </c>
      <c r="H155" s="69">
        <v>0</v>
      </c>
      <c r="I155" s="69">
        <v>0</v>
      </c>
      <c r="J155" s="69">
        <v>0</v>
      </c>
      <c r="K155" s="69">
        <v>0</v>
      </c>
      <c r="M155" s="90">
        <v>2025</v>
      </c>
      <c r="N155" s="92">
        <f>F155</f>
        <v>0</v>
      </c>
      <c r="O155" s="93">
        <f>G155*F155</f>
        <v>0</v>
      </c>
      <c r="P155" s="92">
        <f>H155*F155</f>
        <v>0</v>
      </c>
      <c r="Q155" s="92">
        <f>I155*F155</f>
        <v>0</v>
      </c>
      <c r="R155" s="92">
        <f>J155*F155</f>
        <v>0</v>
      </c>
      <c r="S155" s="92">
        <f>K155*F155</f>
        <v>0</v>
      </c>
    </row>
    <row r="156" spans="1:19" ht="16.5" hidden="1" customHeight="1">
      <c r="B156" s="54"/>
      <c r="C156" s="54"/>
      <c r="D156" s="70"/>
      <c r="E156" s="71"/>
      <c r="F156" s="72"/>
      <c r="G156" s="73"/>
      <c r="H156" s="72"/>
      <c r="I156" s="73"/>
      <c r="J156" s="72"/>
      <c r="K156" s="72"/>
      <c r="N156" s="94"/>
      <c r="O156" s="95"/>
      <c r="P156" s="94"/>
      <c r="Q156" s="94"/>
      <c r="R156" s="94"/>
      <c r="S156" s="94"/>
    </row>
    <row r="157" spans="1:19" ht="16.5" customHeight="1">
      <c r="D157" s="74" t="s">
        <v>31</v>
      </c>
      <c r="E157" s="75"/>
      <c r="F157" s="76">
        <f>SUM($F152:$F156)</f>
        <v>0</v>
      </c>
      <c r="G157" s="77">
        <f ca="1">IFERROR((SUMPRODUCT($G152:$G156,$F152:$F156)-SUM(E158))/((SUM($F152:$F156)-SUM(G158))),0)</f>
        <v>0</v>
      </c>
      <c r="H157" s="75"/>
      <c r="I157" s="77">
        <f ca="1">IFERROR((SUMPRODUCT($I152:$I156,$F152:$F156)-SUM(I158))/((SUM($F152:$F156)-SUM(G158))),0)</f>
        <v>0</v>
      </c>
      <c r="J157" s="77">
        <f>IFERROR(SUMPRODUCT($J152:$J156,$F152:$F156)/$F157,0)</f>
        <v>0</v>
      </c>
      <c r="K157" s="77">
        <f>IFERROR(SUMPRODUCT($K152:$K156,$F152:$F156)/$F157,0)</f>
        <v>0</v>
      </c>
    </row>
    <row r="158" spans="1:19" ht="16.5" customHeight="1">
      <c r="D158" s="78"/>
      <c r="E158" s="79">
        <f ca="1">F158*G158</f>
        <v>0</v>
      </c>
      <c r="F158" s="80">
        <f ca="1">INDIRECT(_xlfn.CONCAT("G",H158))</f>
        <v>0</v>
      </c>
      <c r="G158" s="79">
        <f ca="1">INDIRECT(_xlfn.CONCAT("F",H158))</f>
        <v>0</v>
      </c>
      <c r="H158" s="79">
        <f>ROW(D157)-2</f>
        <v>155</v>
      </c>
      <c r="I158" s="80">
        <f ca="1">J158*G158</f>
        <v>0</v>
      </c>
      <c r="J158" s="80">
        <f ca="1">INDIRECT(_xlfn.CONCAT("I",H158))</f>
        <v>0</v>
      </c>
    </row>
    <row r="159" spans="1:19" ht="16.5" customHeight="1">
      <c r="D159" s="78"/>
      <c r="E159" s="43"/>
      <c r="F159" s="43"/>
      <c r="G159" s="43"/>
      <c r="H159" s="43"/>
      <c r="I159" s="43"/>
      <c r="J159" s="43"/>
    </row>
    <row r="160" spans="1:19" ht="16.5" customHeight="1">
      <c r="D160" s="55"/>
      <c r="E160" s="43"/>
      <c r="F160" s="43"/>
      <c r="G160" s="43"/>
      <c r="H160" s="43"/>
      <c r="I160" s="43"/>
      <c r="J160" s="43"/>
    </row>
    <row r="161" spans="1:20" ht="16.5" customHeight="1">
      <c r="D161" s="43"/>
      <c r="E161" s="43"/>
      <c r="F161" s="43"/>
      <c r="G161" s="43"/>
      <c r="H161" s="43"/>
      <c r="I161" s="43"/>
      <c r="J161" s="43"/>
    </row>
    <row r="162" spans="1:20" ht="16.5" customHeight="1">
      <c r="D162" s="43"/>
      <c r="E162" s="43"/>
      <c r="F162" s="43"/>
      <c r="G162" s="43"/>
      <c r="H162" s="43"/>
      <c r="I162" s="43"/>
      <c r="J162" s="43"/>
    </row>
    <row r="163" spans="1:20" ht="16.5" customHeight="1">
      <c r="D163" s="43"/>
      <c r="E163" s="43"/>
      <c r="F163" s="43"/>
      <c r="G163" s="43"/>
      <c r="H163" s="43"/>
      <c r="I163" s="43"/>
      <c r="J163" s="43"/>
    </row>
    <row r="164" spans="1:20" ht="16.5" customHeight="1">
      <c r="D164" s="55"/>
      <c r="E164" s="43"/>
      <c r="F164" s="43"/>
      <c r="G164" s="43"/>
      <c r="H164" s="43"/>
      <c r="I164" s="43"/>
      <c r="J164" s="43"/>
    </row>
    <row r="165" spans="1:20" ht="16.5" customHeight="1">
      <c r="C165" s="56" t="s">
        <v>119</v>
      </c>
      <c r="D165" s="57" t="str">
        <f>"Class "&amp;C165</f>
        <v>Class 07</v>
      </c>
      <c r="E165" s="152" t="s">
        <v>10</v>
      </c>
      <c r="F165" s="153"/>
      <c r="G165" s="43"/>
      <c r="H165" s="43"/>
      <c r="I165" s="43"/>
      <c r="J165" s="43"/>
      <c r="T165" s="91" t="s">
        <v>119</v>
      </c>
    </row>
    <row r="166" spans="1:20" ht="16.5" customHeight="1">
      <c r="D166" s="58" t="s">
        <v>48</v>
      </c>
      <c r="E166" s="154" t="s">
        <v>10</v>
      </c>
      <c r="F166" s="155"/>
      <c r="G166" s="43"/>
      <c r="H166" s="43"/>
      <c r="I166" s="43"/>
      <c r="J166" s="43"/>
    </row>
    <row r="167" spans="1:20" ht="16.5" customHeight="1">
      <c r="D167" s="55"/>
      <c r="E167" s="43"/>
      <c r="F167" s="43"/>
      <c r="G167" s="43"/>
      <c r="H167" s="43"/>
      <c r="I167" s="43"/>
      <c r="J167" s="43"/>
    </row>
    <row r="168" spans="1:20" ht="16.5" customHeight="1">
      <c r="D168" s="55"/>
      <c r="E168" s="43"/>
      <c r="F168" s="43"/>
      <c r="G168" s="43"/>
      <c r="H168" s="43"/>
      <c r="I168" s="43"/>
      <c r="J168" s="43"/>
    </row>
    <row r="169" spans="1:20" ht="16.5" customHeight="1">
      <c r="D169" s="55"/>
      <c r="E169" s="43"/>
      <c r="F169" s="43"/>
      <c r="G169" s="43"/>
      <c r="H169" s="43"/>
      <c r="I169" s="43"/>
      <c r="J169" s="43"/>
    </row>
    <row r="170" spans="1:20" ht="16.5" customHeight="1">
      <c r="D170" s="55"/>
      <c r="E170" s="43"/>
      <c r="F170" s="43"/>
      <c r="G170" s="43"/>
      <c r="H170" s="43"/>
      <c r="I170" s="43"/>
      <c r="J170" s="43"/>
    </row>
    <row r="171" spans="1:20" ht="16.5" customHeight="1">
      <c r="D171" s="146" t="s">
        <v>17</v>
      </c>
      <c r="E171" s="148" t="s">
        <v>109</v>
      </c>
      <c r="F171" s="148" t="s">
        <v>110</v>
      </c>
      <c r="G171" s="148" t="s">
        <v>111</v>
      </c>
      <c r="H171" s="148" t="s">
        <v>112</v>
      </c>
      <c r="I171" s="143" t="s">
        <v>113</v>
      </c>
      <c r="J171" s="144"/>
      <c r="K171" s="144"/>
      <c r="M171" s="5">
        <f>M172-1</f>
        <v>2024</v>
      </c>
    </row>
    <row r="172" spans="1:20" ht="28.5" customHeight="1">
      <c r="D172" s="150"/>
      <c r="E172" s="151"/>
      <c r="F172" s="151"/>
      <c r="G172" s="151"/>
      <c r="H172" s="151"/>
      <c r="I172" s="60" t="str">
        <f>CONCATENATE($M$45,"YE")</f>
        <v>2024YE</v>
      </c>
      <c r="J172" s="60" t="str">
        <f>CONCATENATE($M$46,"YE")</f>
        <v>2025YE</v>
      </c>
      <c r="K172" s="61" t="str">
        <f>CONCATENATE("Syndicate Estimate - ",$M$46,"YE")</f>
        <v>Syndicate Estimate - 2025YE</v>
      </c>
      <c r="M172" s="90">
        <v>2025</v>
      </c>
      <c r="N172" s="5"/>
    </row>
    <row r="173" spans="1:20" ht="25.05" hidden="1" customHeight="1">
      <c r="D173" s="63"/>
      <c r="E173" s="64"/>
      <c r="F173" s="59"/>
      <c r="G173" s="59"/>
      <c r="H173" s="59"/>
      <c r="I173" s="65"/>
      <c r="J173" s="65"/>
      <c r="K173" s="65"/>
    </row>
    <row r="174" spans="1:20" ht="16.5" customHeight="1">
      <c r="A174" s="54"/>
      <c r="B174" s="54"/>
      <c r="C174" s="66">
        <v>2023</v>
      </c>
      <c r="D174" s="67" t="str">
        <f>IFERROR(IF($M$46-C174&gt;1,C174&amp;" &amp; Prior",C174),C174)</f>
        <v>2023 &amp; Prior</v>
      </c>
      <c r="E174" s="86" t="s">
        <v>10</v>
      </c>
      <c r="F174" s="68">
        <v>0</v>
      </c>
      <c r="G174" s="69">
        <v>0</v>
      </c>
      <c r="H174" s="69">
        <v>0</v>
      </c>
      <c r="I174" s="69">
        <v>0</v>
      </c>
      <c r="J174" s="69">
        <v>0</v>
      </c>
      <c r="K174" s="69">
        <v>0</v>
      </c>
      <c r="M174" s="90">
        <v>2023</v>
      </c>
      <c r="N174" s="92">
        <f>F174</f>
        <v>0</v>
      </c>
      <c r="O174" s="93">
        <f>G174*F174</f>
        <v>0</v>
      </c>
      <c r="P174" s="92">
        <f>H174*F174</f>
        <v>0</v>
      </c>
      <c r="Q174" s="92">
        <f>I174*F174</f>
        <v>0</v>
      </c>
      <c r="R174" s="92">
        <f>J174*F174</f>
        <v>0</v>
      </c>
      <c r="S174" s="92">
        <f>K174*F174</f>
        <v>0</v>
      </c>
    </row>
    <row r="175" spans="1:20" ht="16.5" customHeight="1">
      <c r="A175" s="54"/>
      <c r="B175" s="54"/>
      <c r="C175" s="66">
        <v>2024</v>
      </c>
      <c r="D175" s="67">
        <f>IFERROR(IF($M$46-C175&gt;1,C175&amp;" &amp; Prior",C175),C175)</f>
        <v>2024</v>
      </c>
      <c r="E175" s="86" t="s">
        <v>10</v>
      </c>
      <c r="F175" s="68">
        <v>0</v>
      </c>
      <c r="G175" s="69">
        <v>0</v>
      </c>
      <c r="H175" s="69">
        <v>0</v>
      </c>
      <c r="I175" s="69">
        <v>0</v>
      </c>
      <c r="J175" s="69">
        <v>0</v>
      </c>
      <c r="K175" s="69">
        <v>0</v>
      </c>
      <c r="M175" s="90">
        <v>2024</v>
      </c>
      <c r="N175" s="92">
        <f>F175</f>
        <v>0</v>
      </c>
      <c r="O175" s="93">
        <f>G175*F175</f>
        <v>0</v>
      </c>
      <c r="P175" s="92">
        <f>H175*F175</f>
        <v>0</v>
      </c>
      <c r="Q175" s="92">
        <f>I175*F175</f>
        <v>0</v>
      </c>
      <c r="R175" s="92">
        <f>J175*F175</f>
        <v>0</v>
      </c>
      <c r="S175" s="92">
        <f>K175*F175</f>
        <v>0</v>
      </c>
    </row>
    <row r="176" spans="1:20" ht="16.5" customHeight="1">
      <c r="A176" s="54"/>
      <c r="B176" s="54"/>
      <c r="C176" s="66">
        <v>2025</v>
      </c>
      <c r="D176" s="67">
        <f>IFERROR(IF($M$46-C176&gt;1,C176&amp;" &amp; Prior",C176),C176)</f>
        <v>2025</v>
      </c>
      <c r="E176" s="86" t="s">
        <v>10</v>
      </c>
      <c r="F176" s="68">
        <v>0</v>
      </c>
      <c r="G176" s="69">
        <v>0</v>
      </c>
      <c r="H176" s="69">
        <v>0</v>
      </c>
      <c r="I176" s="69">
        <v>0</v>
      </c>
      <c r="J176" s="69">
        <v>0</v>
      </c>
      <c r="K176" s="69">
        <v>0</v>
      </c>
      <c r="M176" s="90">
        <v>2025</v>
      </c>
      <c r="N176" s="92">
        <f>F176</f>
        <v>0</v>
      </c>
      <c r="O176" s="93">
        <f>G176*F176</f>
        <v>0</v>
      </c>
      <c r="P176" s="92">
        <f>H176*F176</f>
        <v>0</v>
      </c>
      <c r="Q176" s="92">
        <f>I176*F176</f>
        <v>0</v>
      </c>
      <c r="R176" s="92">
        <f>J176*F176</f>
        <v>0</v>
      </c>
      <c r="S176" s="92">
        <f>K176*F176</f>
        <v>0</v>
      </c>
    </row>
    <row r="177" spans="2:20" ht="16.5" hidden="1" customHeight="1">
      <c r="B177" s="54"/>
      <c r="C177" s="54"/>
      <c r="D177" s="70"/>
      <c r="E177" s="71"/>
      <c r="F177" s="72"/>
      <c r="G177" s="73"/>
      <c r="H177" s="72"/>
      <c r="I177" s="73"/>
      <c r="J177" s="72"/>
      <c r="K177" s="72"/>
      <c r="N177" s="94"/>
      <c r="O177" s="95"/>
      <c r="P177" s="94"/>
      <c r="Q177" s="94"/>
      <c r="R177" s="94"/>
      <c r="S177" s="94"/>
    </row>
    <row r="178" spans="2:20" ht="16.5" customHeight="1">
      <c r="D178" s="74" t="s">
        <v>31</v>
      </c>
      <c r="E178" s="75"/>
      <c r="F178" s="76">
        <f>SUM($F173:$F177)</f>
        <v>0</v>
      </c>
      <c r="G178" s="77">
        <f ca="1">IFERROR((SUMPRODUCT($G173:$G177,$F173:$F177)-SUM(E179))/((SUM($F173:$F177)-SUM(G179))),0)</f>
        <v>0</v>
      </c>
      <c r="H178" s="75"/>
      <c r="I178" s="77">
        <f ca="1">IFERROR((SUMPRODUCT($I173:$I177,$F173:$F177)-SUM(I179))/((SUM($F173:$F177)-SUM(G179))),0)</f>
        <v>0</v>
      </c>
      <c r="J178" s="77">
        <f>IFERROR(SUMPRODUCT($J173:$J177,$F173:$F177)/$F178,0)</f>
        <v>0</v>
      </c>
      <c r="K178" s="77">
        <f>IFERROR(SUMPRODUCT($K173:$K177,$F173:$F177)/$F178,0)</f>
        <v>0</v>
      </c>
    </row>
    <row r="179" spans="2:20" ht="16.5" customHeight="1">
      <c r="D179" s="78"/>
      <c r="E179" s="79">
        <f ca="1">F179*G179</f>
        <v>0</v>
      </c>
      <c r="F179" s="80">
        <f ca="1">INDIRECT(_xlfn.CONCAT("G",H179))</f>
        <v>0</v>
      </c>
      <c r="G179" s="79">
        <f ca="1">INDIRECT(_xlfn.CONCAT("F",H179))</f>
        <v>0</v>
      </c>
      <c r="H179" s="79">
        <f>ROW(D178)-2</f>
        <v>176</v>
      </c>
      <c r="I179" s="80">
        <f ca="1">J179*G179</f>
        <v>0</v>
      </c>
      <c r="J179" s="80">
        <f ca="1">INDIRECT(_xlfn.CONCAT("I",H179))</f>
        <v>0</v>
      </c>
    </row>
    <row r="180" spans="2:20" ht="16.5" customHeight="1">
      <c r="D180" s="78"/>
      <c r="E180" s="43"/>
      <c r="F180" s="43"/>
      <c r="G180" s="43"/>
      <c r="H180" s="43"/>
      <c r="I180" s="43"/>
      <c r="J180" s="43"/>
    </row>
    <row r="181" spans="2:20" ht="16.5" customHeight="1">
      <c r="D181" s="55"/>
      <c r="E181" s="43"/>
      <c r="F181" s="43"/>
      <c r="G181" s="43"/>
      <c r="H181" s="43"/>
      <c r="I181" s="43"/>
      <c r="J181" s="43"/>
    </row>
    <row r="182" spans="2:20" ht="16.5" customHeight="1">
      <c r="D182" s="43"/>
      <c r="E182" s="43"/>
      <c r="F182" s="43"/>
      <c r="G182" s="43"/>
      <c r="H182" s="43"/>
      <c r="I182" s="43"/>
      <c r="J182" s="43"/>
    </row>
    <row r="183" spans="2:20" ht="16.5" customHeight="1">
      <c r="D183" s="43"/>
      <c r="E183" s="43"/>
      <c r="F183" s="43"/>
      <c r="G183" s="43"/>
      <c r="H183" s="43"/>
      <c r="I183" s="43"/>
      <c r="J183" s="43"/>
    </row>
    <row r="184" spans="2:20" ht="16.5" customHeight="1">
      <c r="D184" s="43"/>
      <c r="E184" s="43"/>
      <c r="F184" s="43"/>
      <c r="G184" s="43"/>
      <c r="H184" s="43"/>
      <c r="I184" s="43"/>
      <c r="J184" s="43"/>
    </row>
    <row r="185" spans="2:20" ht="16.5" customHeight="1">
      <c r="D185" s="55"/>
      <c r="E185" s="43"/>
      <c r="F185" s="43"/>
      <c r="G185" s="43"/>
      <c r="H185" s="43"/>
      <c r="I185" s="43"/>
      <c r="J185" s="43"/>
    </row>
    <row r="186" spans="2:20" ht="16.5" customHeight="1">
      <c r="C186" s="56" t="s">
        <v>120</v>
      </c>
      <c r="D186" s="57" t="str">
        <f>"Class "&amp;C186</f>
        <v>Class 08</v>
      </c>
      <c r="E186" s="152" t="s">
        <v>10</v>
      </c>
      <c r="F186" s="153"/>
      <c r="G186" s="43"/>
      <c r="H186" s="43"/>
      <c r="I186" s="43"/>
      <c r="J186" s="43"/>
      <c r="T186" s="91" t="s">
        <v>120</v>
      </c>
    </row>
    <row r="187" spans="2:20" ht="16.5" customHeight="1">
      <c r="D187" s="58" t="s">
        <v>48</v>
      </c>
      <c r="E187" s="154" t="s">
        <v>10</v>
      </c>
      <c r="F187" s="155"/>
      <c r="G187" s="43"/>
      <c r="H187" s="43"/>
      <c r="I187" s="43"/>
      <c r="J187" s="43"/>
    </row>
    <row r="188" spans="2:20" ht="16.5" customHeight="1">
      <c r="D188" s="55"/>
      <c r="E188" s="43"/>
      <c r="F188" s="43"/>
      <c r="G188" s="43"/>
      <c r="H188" s="43"/>
      <c r="I188" s="43"/>
      <c r="J188" s="43"/>
    </row>
    <row r="189" spans="2:20" ht="16.5" customHeight="1">
      <c r="D189" s="55"/>
      <c r="E189" s="43"/>
      <c r="F189" s="43"/>
      <c r="G189" s="43"/>
      <c r="H189" s="43"/>
      <c r="I189" s="43"/>
      <c r="J189" s="43"/>
    </row>
    <row r="190" spans="2:20" ht="16.5" customHeight="1">
      <c r="D190" s="55"/>
      <c r="E190" s="43"/>
      <c r="F190" s="43"/>
      <c r="G190" s="43"/>
      <c r="H190" s="43"/>
      <c r="I190" s="43"/>
      <c r="J190" s="43"/>
    </row>
    <row r="191" spans="2:20" ht="16.5" customHeight="1">
      <c r="D191" s="55"/>
      <c r="E191" s="43"/>
      <c r="F191" s="43"/>
      <c r="G191" s="43"/>
      <c r="H191" s="43"/>
      <c r="I191" s="43"/>
      <c r="J191" s="43"/>
    </row>
    <row r="192" spans="2:20" ht="16.5" customHeight="1">
      <c r="D192" s="146" t="s">
        <v>17</v>
      </c>
      <c r="E192" s="148" t="s">
        <v>109</v>
      </c>
      <c r="F192" s="148" t="s">
        <v>110</v>
      </c>
      <c r="G192" s="148" t="s">
        <v>111</v>
      </c>
      <c r="H192" s="148" t="s">
        <v>112</v>
      </c>
      <c r="I192" s="143" t="s">
        <v>113</v>
      </c>
      <c r="J192" s="144"/>
      <c r="K192" s="144"/>
      <c r="M192" s="5">
        <f>M193-1</f>
        <v>2024</v>
      </c>
    </row>
    <row r="193" spans="1:20" ht="28.5" customHeight="1">
      <c r="D193" s="150"/>
      <c r="E193" s="151"/>
      <c r="F193" s="151"/>
      <c r="G193" s="151"/>
      <c r="H193" s="151"/>
      <c r="I193" s="60" t="str">
        <f>CONCATENATE($M$45,"YE")</f>
        <v>2024YE</v>
      </c>
      <c r="J193" s="60" t="str">
        <f>CONCATENATE($M$46,"YE")</f>
        <v>2025YE</v>
      </c>
      <c r="K193" s="61" t="str">
        <f>CONCATENATE("Syndicate Estimate - ",$M$46,"YE")</f>
        <v>Syndicate Estimate - 2025YE</v>
      </c>
      <c r="M193" s="90">
        <v>2025</v>
      </c>
      <c r="N193" s="5"/>
    </row>
    <row r="194" spans="1:20" ht="25.05" hidden="1" customHeight="1">
      <c r="D194" s="63"/>
      <c r="E194" s="64"/>
      <c r="F194" s="59"/>
      <c r="G194" s="59"/>
      <c r="H194" s="59"/>
      <c r="I194" s="65"/>
      <c r="J194" s="65"/>
      <c r="K194" s="65"/>
    </row>
    <row r="195" spans="1:20" ht="16.5" customHeight="1">
      <c r="A195" s="54"/>
      <c r="B195" s="54"/>
      <c r="C195" s="66">
        <v>2023</v>
      </c>
      <c r="D195" s="67" t="str">
        <f>IFERROR(IF($M$46-C195&gt;1,C195&amp;" &amp; Prior",C195),C195)</f>
        <v>2023 &amp; Prior</v>
      </c>
      <c r="E195" s="86" t="s">
        <v>10</v>
      </c>
      <c r="F195" s="68">
        <v>0</v>
      </c>
      <c r="G195" s="69">
        <v>0</v>
      </c>
      <c r="H195" s="69">
        <v>0</v>
      </c>
      <c r="I195" s="69">
        <v>0</v>
      </c>
      <c r="J195" s="69">
        <v>0</v>
      </c>
      <c r="K195" s="69">
        <v>0</v>
      </c>
      <c r="M195" s="90">
        <v>2023</v>
      </c>
      <c r="N195" s="92">
        <f>F195</f>
        <v>0</v>
      </c>
      <c r="O195" s="93">
        <f>G195*F195</f>
        <v>0</v>
      </c>
      <c r="P195" s="92">
        <f>H195*F195</f>
        <v>0</v>
      </c>
      <c r="Q195" s="92">
        <f>I195*F195</f>
        <v>0</v>
      </c>
      <c r="R195" s="92">
        <f>J195*F195</f>
        <v>0</v>
      </c>
      <c r="S195" s="92">
        <f>K195*F195</f>
        <v>0</v>
      </c>
    </row>
    <row r="196" spans="1:20" ht="16.5" customHeight="1">
      <c r="A196" s="54"/>
      <c r="B196" s="54"/>
      <c r="C196" s="66">
        <v>2024</v>
      </c>
      <c r="D196" s="67">
        <f>IFERROR(IF($M$46-C196&gt;1,C196&amp;" &amp; Prior",C196),C196)</f>
        <v>2024</v>
      </c>
      <c r="E196" s="86" t="s">
        <v>10</v>
      </c>
      <c r="F196" s="68">
        <v>0</v>
      </c>
      <c r="G196" s="69">
        <v>0</v>
      </c>
      <c r="H196" s="69">
        <v>0</v>
      </c>
      <c r="I196" s="69">
        <v>0</v>
      </c>
      <c r="J196" s="69">
        <v>0</v>
      </c>
      <c r="K196" s="69">
        <v>0</v>
      </c>
      <c r="M196" s="90">
        <v>2024</v>
      </c>
      <c r="N196" s="92">
        <f>F196</f>
        <v>0</v>
      </c>
      <c r="O196" s="93">
        <f>G196*F196</f>
        <v>0</v>
      </c>
      <c r="P196" s="92">
        <f>H196*F196</f>
        <v>0</v>
      </c>
      <c r="Q196" s="92">
        <f>I196*F196</f>
        <v>0</v>
      </c>
      <c r="R196" s="92">
        <f>J196*F196</f>
        <v>0</v>
      </c>
      <c r="S196" s="92">
        <f>K196*F196</f>
        <v>0</v>
      </c>
    </row>
    <row r="197" spans="1:20" ht="16.5" customHeight="1">
      <c r="A197" s="54"/>
      <c r="B197" s="54"/>
      <c r="C197" s="66">
        <v>2025</v>
      </c>
      <c r="D197" s="67">
        <f>IFERROR(IF($M$46-C197&gt;1,C197&amp;" &amp; Prior",C197),C197)</f>
        <v>2025</v>
      </c>
      <c r="E197" s="86" t="s">
        <v>10</v>
      </c>
      <c r="F197" s="68">
        <v>0</v>
      </c>
      <c r="G197" s="69">
        <v>0</v>
      </c>
      <c r="H197" s="69">
        <v>0</v>
      </c>
      <c r="I197" s="69">
        <v>0</v>
      </c>
      <c r="J197" s="69">
        <v>0</v>
      </c>
      <c r="K197" s="69">
        <v>0</v>
      </c>
      <c r="M197" s="90">
        <v>2025</v>
      </c>
      <c r="N197" s="92">
        <f>F197</f>
        <v>0</v>
      </c>
      <c r="O197" s="93">
        <f>G197*F197</f>
        <v>0</v>
      </c>
      <c r="P197" s="92">
        <f>H197*F197</f>
        <v>0</v>
      </c>
      <c r="Q197" s="92">
        <f>I197*F197</f>
        <v>0</v>
      </c>
      <c r="R197" s="92">
        <f>J197*F197</f>
        <v>0</v>
      </c>
      <c r="S197" s="92">
        <f>K197*F197</f>
        <v>0</v>
      </c>
    </row>
    <row r="198" spans="1:20" ht="16.5" hidden="1" customHeight="1">
      <c r="B198" s="54"/>
      <c r="C198" s="54"/>
      <c r="D198" s="70"/>
      <c r="E198" s="71"/>
      <c r="F198" s="72"/>
      <c r="G198" s="73"/>
      <c r="H198" s="72"/>
      <c r="I198" s="73"/>
      <c r="J198" s="72"/>
      <c r="K198" s="72"/>
      <c r="N198" s="94"/>
      <c r="O198" s="95"/>
      <c r="P198" s="94"/>
      <c r="Q198" s="94"/>
      <c r="R198" s="94"/>
      <c r="S198" s="94"/>
    </row>
    <row r="199" spans="1:20" ht="16.5" customHeight="1">
      <c r="D199" s="74" t="s">
        <v>31</v>
      </c>
      <c r="E199" s="75"/>
      <c r="F199" s="76">
        <f>SUM($F194:$F198)</f>
        <v>0</v>
      </c>
      <c r="G199" s="77">
        <f ca="1">IFERROR((SUMPRODUCT($G194:$G198,$F194:$F198)-SUM(E200))/((SUM($F194:$F198)-SUM(G200))),0)</f>
        <v>0</v>
      </c>
      <c r="H199" s="75"/>
      <c r="I199" s="77">
        <f ca="1">IFERROR((SUMPRODUCT($I194:$I198,$F194:$F198)-SUM(I200))/((SUM($F194:$F198)-SUM(G200))),0)</f>
        <v>0</v>
      </c>
      <c r="J199" s="77">
        <f>IFERROR(SUMPRODUCT($J194:$J198,$F194:$F198)/$F199,0)</f>
        <v>0</v>
      </c>
      <c r="K199" s="77">
        <f>IFERROR(SUMPRODUCT($K194:$K198,$F194:$F198)/$F199,0)</f>
        <v>0</v>
      </c>
    </row>
    <row r="200" spans="1:20" ht="16.5" customHeight="1">
      <c r="D200" s="78"/>
      <c r="E200" s="79">
        <f ca="1">F200*G200</f>
        <v>0</v>
      </c>
      <c r="F200" s="80">
        <f ca="1">INDIRECT(_xlfn.CONCAT("G",H200))</f>
        <v>0</v>
      </c>
      <c r="G200" s="79">
        <f ca="1">INDIRECT(_xlfn.CONCAT("F",H200))</f>
        <v>0</v>
      </c>
      <c r="H200" s="79">
        <f>ROW(D199)-2</f>
        <v>197</v>
      </c>
      <c r="I200" s="80">
        <f ca="1">J200*G200</f>
        <v>0</v>
      </c>
      <c r="J200" s="80">
        <f ca="1">INDIRECT(_xlfn.CONCAT("I",H200))</f>
        <v>0</v>
      </c>
    </row>
    <row r="201" spans="1:20" ht="16.5" customHeight="1">
      <c r="D201" s="78"/>
      <c r="E201" s="43"/>
      <c r="F201" s="43"/>
      <c r="G201" s="43"/>
      <c r="H201" s="43"/>
      <c r="I201" s="43"/>
      <c r="J201" s="43"/>
    </row>
    <row r="202" spans="1:20" ht="16.5" customHeight="1">
      <c r="D202" s="55"/>
      <c r="E202" s="43"/>
      <c r="F202" s="43"/>
      <c r="G202" s="43"/>
      <c r="H202" s="43"/>
      <c r="I202" s="43"/>
      <c r="J202" s="43"/>
    </row>
    <row r="203" spans="1:20" ht="16.5" customHeight="1">
      <c r="D203" s="43"/>
      <c r="E203" s="43"/>
      <c r="F203" s="43"/>
      <c r="G203" s="43"/>
      <c r="H203" s="43"/>
      <c r="I203" s="43"/>
      <c r="J203" s="43"/>
    </row>
    <row r="204" spans="1:20" ht="16.5" customHeight="1">
      <c r="D204" s="43"/>
      <c r="E204" s="43"/>
      <c r="F204" s="43"/>
      <c r="G204" s="43"/>
      <c r="H204" s="43"/>
      <c r="I204" s="43"/>
      <c r="J204" s="43"/>
    </row>
    <row r="205" spans="1:20" ht="16.5" customHeight="1">
      <c r="D205" s="43"/>
      <c r="E205" s="43"/>
      <c r="F205" s="43"/>
      <c r="G205" s="43"/>
      <c r="H205" s="43"/>
      <c r="I205" s="43"/>
      <c r="J205" s="43"/>
    </row>
    <row r="206" spans="1:20" ht="16.5" customHeight="1">
      <c r="D206" s="55"/>
      <c r="E206" s="43"/>
      <c r="F206" s="43"/>
      <c r="G206" s="43"/>
      <c r="H206" s="43"/>
      <c r="I206" s="43"/>
      <c r="J206" s="43"/>
    </row>
    <row r="207" spans="1:20" ht="16.5" customHeight="1">
      <c r="C207" s="56" t="s">
        <v>121</v>
      </c>
      <c r="D207" s="57" t="str">
        <f>"Class "&amp;C207</f>
        <v>Class 09</v>
      </c>
      <c r="E207" s="152" t="s">
        <v>10</v>
      </c>
      <c r="F207" s="153"/>
      <c r="G207" s="43"/>
      <c r="H207" s="43"/>
      <c r="I207" s="43"/>
      <c r="J207" s="43"/>
      <c r="T207" s="91" t="s">
        <v>121</v>
      </c>
    </row>
    <row r="208" spans="1:20" ht="16.5" customHeight="1">
      <c r="D208" s="58" t="s">
        <v>48</v>
      </c>
      <c r="E208" s="154" t="s">
        <v>10</v>
      </c>
      <c r="F208" s="155"/>
      <c r="G208" s="43"/>
      <c r="H208" s="43"/>
      <c r="I208" s="43"/>
      <c r="J208" s="43"/>
    </row>
    <row r="209" spans="1:19" ht="16.5" customHeight="1">
      <c r="D209" s="55"/>
      <c r="E209" s="43"/>
      <c r="F209" s="43"/>
      <c r="G209" s="43"/>
      <c r="H209" s="43"/>
      <c r="I209" s="43"/>
      <c r="J209" s="43"/>
    </row>
    <row r="210" spans="1:19" ht="16.5" customHeight="1">
      <c r="D210" s="55"/>
      <c r="E210" s="43"/>
      <c r="F210" s="43"/>
      <c r="G210" s="43"/>
      <c r="H210" s="43"/>
      <c r="I210" s="43"/>
      <c r="J210" s="43"/>
    </row>
    <row r="211" spans="1:19" ht="16.5" customHeight="1">
      <c r="D211" s="55"/>
      <c r="E211" s="43"/>
      <c r="F211" s="43"/>
      <c r="G211" s="43"/>
      <c r="H211" s="43"/>
      <c r="I211" s="43"/>
      <c r="J211" s="43"/>
    </row>
    <row r="212" spans="1:19" ht="16.5" customHeight="1">
      <c r="D212" s="55"/>
      <c r="E212" s="43"/>
      <c r="F212" s="43"/>
      <c r="G212" s="43"/>
      <c r="H212" s="43"/>
      <c r="I212" s="43"/>
      <c r="J212" s="43"/>
    </row>
    <row r="213" spans="1:19" ht="16.5" customHeight="1">
      <c r="D213" s="146" t="s">
        <v>17</v>
      </c>
      <c r="E213" s="148" t="s">
        <v>109</v>
      </c>
      <c r="F213" s="148" t="s">
        <v>110</v>
      </c>
      <c r="G213" s="148" t="s">
        <v>111</v>
      </c>
      <c r="H213" s="148" t="s">
        <v>112</v>
      </c>
      <c r="I213" s="143" t="s">
        <v>113</v>
      </c>
      <c r="J213" s="144"/>
      <c r="K213" s="144"/>
      <c r="M213" s="5">
        <f>M214-1</f>
        <v>2024</v>
      </c>
    </row>
    <row r="214" spans="1:19" ht="28.5" customHeight="1">
      <c r="D214" s="150"/>
      <c r="E214" s="151"/>
      <c r="F214" s="151"/>
      <c r="G214" s="151"/>
      <c r="H214" s="151"/>
      <c r="I214" s="60" t="str">
        <f>CONCATENATE($M$45,"YE")</f>
        <v>2024YE</v>
      </c>
      <c r="J214" s="60" t="str">
        <f>CONCATENATE($M$46,"YE")</f>
        <v>2025YE</v>
      </c>
      <c r="K214" s="61" t="str">
        <f>CONCATENATE("Syndicate Estimate - ",$M$46,"YE")</f>
        <v>Syndicate Estimate - 2025YE</v>
      </c>
      <c r="M214" s="90">
        <v>2025</v>
      </c>
      <c r="N214" s="5"/>
    </row>
    <row r="215" spans="1:19" ht="25.05" hidden="1" customHeight="1">
      <c r="D215" s="63"/>
      <c r="E215" s="64"/>
      <c r="F215" s="59"/>
      <c r="G215" s="59"/>
      <c r="H215" s="59"/>
      <c r="I215" s="65"/>
      <c r="J215" s="65"/>
      <c r="K215" s="65"/>
    </row>
    <row r="216" spans="1:19" ht="16.5" customHeight="1">
      <c r="A216" s="54"/>
      <c r="B216" s="54"/>
      <c r="C216" s="66">
        <v>2023</v>
      </c>
      <c r="D216" s="67" t="str">
        <f>IFERROR(IF($M$46-C216&gt;1,C216&amp;" &amp; Prior",C216),C216)</f>
        <v>2023 &amp; Prior</v>
      </c>
      <c r="E216" s="86" t="s">
        <v>10</v>
      </c>
      <c r="F216" s="68">
        <v>0</v>
      </c>
      <c r="G216" s="69">
        <v>0</v>
      </c>
      <c r="H216" s="69">
        <v>0</v>
      </c>
      <c r="I216" s="69">
        <v>0</v>
      </c>
      <c r="J216" s="69">
        <v>0</v>
      </c>
      <c r="K216" s="69">
        <v>0</v>
      </c>
      <c r="M216" s="90">
        <v>2023</v>
      </c>
      <c r="N216" s="92">
        <f>F216</f>
        <v>0</v>
      </c>
      <c r="O216" s="93">
        <f>G216*F216</f>
        <v>0</v>
      </c>
      <c r="P216" s="92">
        <f>H216*F216</f>
        <v>0</v>
      </c>
      <c r="Q216" s="92">
        <f>I216*F216</f>
        <v>0</v>
      </c>
      <c r="R216" s="92">
        <f>J216*F216</f>
        <v>0</v>
      </c>
      <c r="S216" s="92">
        <f>K216*F216</f>
        <v>0</v>
      </c>
    </row>
    <row r="217" spans="1:19" ht="16.5" customHeight="1">
      <c r="A217" s="54"/>
      <c r="B217" s="54"/>
      <c r="C217" s="66">
        <v>2024</v>
      </c>
      <c r="D217" s="67">
        <f>IFERROR(IF($M$46-C217&gt;1,C217&amp;" &amp; Prior",C217),C217)</f>
        <v>2024</v>
      </c>
      <c r="E217" s="86" t="s">
        <v>10</v>
      </c>
      <c r="F217" s="68">
        <v>0</v>
      </c>
      <c r="G217" s="69">
        <v>0</v>
      </c>
      <c r="H217" s="69">
        <v>0</v>
      </c>
      <c r="I217" s="69">
        <v>0</v>
      </c>
      <c r="J217" s="69">
        <v>0</v>
      </c>
      <c r="K217" s="69">
        <v>0</v>
      </c>
      <c r="M217" s="90">
        <v>2024</v>
      </c>
      <c r="N217" s="92">
        <f>F217</f>
        <v>0</v>
      </c>
      <c r="O217" s="93">
        <f>G217*F217</f>
        <v>0</v>
      </c>
      <c r="P217" s="92">
        <f>H217*F217</f>
        <v>0</v>
      </c>
      <c r="Q217" s="92">
        <f>I217*F217</f>
        <v>0</v>
      </c>
      <c r="R217" s="92">
        <f>J217*F217</f>
        <v>0</v>
      </c>
      <c r="S217" s="92">
        <f>K217*F217</f>
        <v>0</v>
      </c>
    </row>
    <row r="218" spans="1:19" ht="16.5" customHeight="1">
      <c r="A218" s="54"/>
      <c r="B218" s="54"/>
      <c r="C218" s="66">
        <v>2025</v>
      </c>
      <c r="D218" s="67">
        <f>IFERROR(IF($M$46-C218&gt;1,C218&amp;" &amp; Prior",C218),C218)</f>
        <v>2025</v>
      </c>
      <c r="E218" s="86" t="s">
        <v>10</v>
      </c>
      <c r="F218" s="68">
        <v>0</v>
      </c>
      <c r="G218" s="69">
        <v>0</v>
      </c>
      <c r="H218" s="69">
        <v>0</v>
      </c>
      <c r="I218" s="69">
        <v>0</v>
      </c>
      <c r="J218" s="69">
        <v>0</v>
      </c>
      <c r="K218" s="69">
        <v>0</v>
      </c>
      <c r="M218" s="90">
        <v>2025</v>
      </c>
      <c r="N218" s="92">
        <f>F218</f>
        <v>0</v>
      </c>
      <c r="O218" s="93">
        <f>G218*F218</f>
        <v>0</v>
      </c>
      <c r="P218" s="92">
        <f>H218*F218</f>
        <v>0</v>
      </c>
      <c r="Q218" s="92">
        <f>I218*F218</f>
        <v>0</v>
      </c>
      <c r="R218" s="92">
        <f>J218*F218</f>
        <v>0</v>
      </c>
      <c r="S218" s="92">
        <f>K218*F218</f>
        <v>0</v>
      </c>
    </row>
    <row r="219" spans="1:19" ht="16.5" hidden="1" customHeight="1">
      <c r="B219" s="54"/>
      <c r="C219" s="54"/>
      <c r="D219" s="70"/>
      <c r="E219" s="71"/>
      <c r="F219" s="72"/>
      <c r="G219" s="73"/>
      <c r="H219" s="72"/>
      <c r="I219" s="73"/>
      <c r="J219" s="72"/>
      <c r="K219" s="72"/>
      <c r="N219" s="94"/>
      <c r="O219" s="95"/>
      <c r="P219" s="94"/>
      <c r="Q219" s="94"/>
      <c r="R219" s="94"/>
      <c r="S219" s="94"/>
    </row>
    <row r="220" spans="1:19" ht="16.5" customHeight="1">
      <c r="D220" s="74" t="s">
        <v>31</v>
      </c>
      <c r="E220" s="75"/>
      <c r="F220" s="76">
        <f>SUM($F215:$F219)</f>
        <v>0</v>
      </c>
      <c r="G220" s="77">
        <f ca="1">IFERROR((SUMPRODUCT($G215:$G219,$F215:$F219)-SUM(E221))/((SUM($F215:$F219)-SUM(G221))),0)</f>
        <v>0</v>
      </c>
      <c r="H220" s="75"/>
      <c r="I220" s="77">
        <f ca="1">IFERROR((SUMPRODUCT($I215:$I219,$F215:$F219)-SUM(I221))/((SUM($F215:$F219)-SUM(G221))),0)</f>
        <v>0</v>
      </c>
      <c r="J220" s="77">
        <f>IFERROR(SUMPRODUCT($J215:$J219,$F215:$F219)/$F220,0)</f>
        <v>0</v>
      </c>
      <c r="K220" s="77">
        <f>IFERROR(SUMPRODUCT($K215:$K219,$F215:$F219)/$F220,0)</f>
        <v>0</v>
      </c>
    </row>
    <row r="221" spans="1:19" ht="16.5" customHeight="1">
      <c r="D221" s="78"/>
      <c r="E221" s="79">
        <f ca="1">F221*G221</f>
        <v>0</v>
      </c>
      <c r="F221" s="80">
        <f ca="1">INDIRECT(_xlfn.CONCAT("G",H221))</f>
        <v>0</v>
      </c>
      <c r="G221" s="79">
        <f ca="1">INDIRECT(_xlfn.CONCAT("F",H221))</f>
        <v>0</v>
      </c>
      <c r="H221" s="79">
        <f>ROW(D220)-2</f>
        <v>218</v>
      </c>
      <c r="I221" s="80">
        <f ca="1">J221*G221</f>
        <v>0</v>
      </c>
      <c r="J221" s="80">
        <f ca="1">INDIRECT(_xlfn.CONCAT("I",H221))</f>
        <v>0</v>
      </c>
    </row>
    <row r="222" spans="1:19" ht="16.5" customHeight="1">
      <c r="D222" s="78"/>
      <c r="E222" s="43"/>
      <c r="F222" s="43"/>
      <c r="G222" s="43"/>
      <c r="H222" s="43"/>
      <c r="I222" s="43"/>
      <c r="J222" s="43"/>
    </row>
    <row r="223" spans="1:19" ht="16.5" customHeight="1">
      <c r="D223" s="55"/>
      <c r="E223" s="43"/>
      <c r="F223" s="43"/>
      <c r="G223" s="43"/>
      <c r="H223" s="43"/>
      <c r="I223" s="43"/>
      <c r="J223" s="43"/>
    </row>
    <row r="224" spans="1:19" ht="16.5" customHeight="1">
      <c r="D224" s="43"/>
      <c r="E224" s="43"/>
      <c r="F224" s="43"/>
      <c r="G224" s="43"/>
      <c r="H224" s="43"/>
      <c r="I224" s="43"/>
      <c r="J224" s="43"/>
    </row>
    <row r="225" spans="1:20" ht="16.5" customHeight="1">
      <c r="D225" s="43"/>
      <c r="E225" s="43"/>
      <c r="F225" s="43"/>
      <c r="G225" s="43"/>
      <c r="H225" s="43"/>
      <c r="I225" s="43"/>
      <c r="J225" s="43"/>
    </row>
    <row r="226" spans="1:20" ht="16.5" customHeight="1">
      <c r="D226" s="43"/>
      <c r="E226" s="43"/>
      <c r="F226" s="43"/>
      <c r="G226" s="43"/>
      <c r="H226" s="43"/>
      <c r="I226" s="43"/>
      <c r="J226" s="43"/>
    </row>
    <row r="227" spans="1:20" ht="16.5" customHeight="1">
      <c r="D227" s="55"/>
      <c r="E227" s="43"/>
      <c r="F227" s="43"/>
      <c r="G227" s="43"/>
      <c r="H227" s="43"/>
      <c r="I227" s="43"/>
      <c r="J227" s="43"/>
    </row>
    <row r="228" spans="1:20" ht="16.5" customHeight="1">
      <c r="C228" s="56" t="s">
        <v>122</v>
      </c>
      <c r="D228" s="57" t="str">
        <f>"Class "&amp;C228</f>
        <v>Class 10</v>
      </c>
      <c r="E228" s="152" t="s">
        <v>10</v>
      </c>
      <c r="F228" s="153"/>
      <c r="G228" s="43"/>
      <c r="H228" s="43"/>
      <c r="I228" s="43"/>
      <c r="J228" s="43"/>
      <c r="T228" s="91" t="s">
        <v>122</v>
      </c>
    </row>
    <row r="229" spans="1:20" ht="16.5" customHeight="1">
      <c r="D229" s="58" t="s">
        <v>48</v>
      </c>
      <c r="E229" s="154" t="s">
        <v>10</v>
      </c>
      <c r="F229" s="155"/>
      <c r="G229" s="43"/>
      <c r="H229" s="43"/>
      <c r="I229" s="43"/>
      <c r="J229" s="43"/>
    </row>
    <row r="230" spans="1:20" ht="16.5" customHeight="1">
      <c r="D230" s="55"/>
      <c r="E230" s="43"/>
      <c r="F230" s="43"/>
      <c r="G230" s="43"/>
      <c r="H230" s="43"/>
      <c r="I230" s="43"/>
      <c r="J230" s="43"/>
    </row>
    <row r="231" spans="1:20" ht="16.5" customHeight="1">
      <c r="D231" s="55"/>
      <c r="E231" s="43"/>
      <c r="F231" s="43"/>
      <c r="G231" s="43"/>
      <c r="H231" s="43"/>
      <c r="I231" s="43"/>
      <c r="J231" s="43"/>
    </row>
    <row r="232" spans="1:20" ht="16.5" customHeight="1">
      <c r="D232" s="55"/>
      <c r="E232" s="43"/>
      <c r="F232" s="43"/>
      <c r="G232" s="43"/>
      <c r="H232" s="43"/>
      <c r="I232" s="43"/>
      <c r="J232" s="43"/>
    </row>
    <row r="233" spans="1:20" ht="16.5" customHeight="1">
      <c r="D233" s="55"/>
      <c r="E233" s="43"/>
      <c r="F233" s="43"/>
      <c r="G233" s="43"/>
      <c r="H233" s="43"/>
      <c r="I233" s="43"/>
      <c r="J233" s="43"/>
    </row>
    <row r="234" spans="1:20" ht="16.5" customHeight="1">
      <c r="D234" s="146" t="s">
        <v>17</v>
      </c>
      <c r="E234" s="148" t="s">
        <v>109</v>
      </c>
      <c r="F234" s="148" t="s">
        <v>110</v>
      </c>
      <c r="G234" s="148" t="s">
        <v>111</v>
      </c>
      <c r="H234" s="148" t="s">
        <v>112</v>
      </c>
      <c r="I234" s="143" t="s">
        <v>113</v>
      </c>
      <c r="J234" s="144"/>
      <c r="K234" s="144"/>
      <c r="M234" s="5">
        <f>M235-1</f>
        <v>2024</v>
      </c>
    </row>
    <row r="235" spans="1:20" ht="28.5" customHeight="1">
      <c r="D235" s="150"/>
      <c r="E235" s="151"/>
      <c r="F235" s="151"/>
      <c r="G235" s="151"/>
      <c r="H235" s="151"/>
      <c r="I235" s="60" t="str">
        <f>CONCATENATE($M$45,"YE")</f>
        <v>2024YE</v>
      </c>
      <c r="J235" s="60" t="str">
        <f>CONCATENATE($M$46,"YE")</f>
        <v>2025YE</v>
      </c>
      <c r="K235" s="61" t="str">
        <f>CONCATENATE("Syndicate Estimate - ",$M$46,"YE")</f>
        <v>Syndicate Estimate - 2025YE</v>
      </c>
      <c r="M235" s="90">
        <v>2025</v>
      </c>
      <c r="N235" s="5"/>
    </row>
    <row r="236" spans="1:20" ht="25.05" hidden="1" customHeight="1">
      <c r="D236" s="63"/>
      <c r="E236" s="64"/>
      <c r="F236" s="59"/>
      <c r="G236" s="59"/>
      <c r="H236" s="59"/>
      <c r="I236" s="65"/>
      <c r="J236" s="65"/>
      <c r="K236" s="65"/>
    </row>
    <row r="237" spans="1:20" ht="16.5" customHeight="1">
      <c r="A237" s="54"/>
      <c r="B237" s="54"/>
      <c r="C237" s="66">
        <v>2023</v>
      </c>
      <c r="D237" s="67" t="str">
        <f>IFERROR(IF($M$46-C237&gt;1,C237&amp;" &amp; Prior",C237),C237)</f>
        <v>2023 &amp; Prior</v>
      </c>
      <c r="E237" s="86" t="s">
        <v>10</v>
      </c>
      <c r="F237" s="68">
        <v>0</v>
      </c>
      <c r="G237" s="69">
        <v>0</v>
      </c>
      <c r="H237" s="69">
        <v>0</v>
      </c>
      <c r="I237" s="69">
        <v>0</v>
      </c>
      <c r="J237" s="69">
        <v>0</v>
      </c>
      <c r="K237" s="69">
        <v>0</v>
      </c>
      <c r="M237" s="90">
        <v>2023</v>
      </c>
      <c r="N237" s="92">
        <f>F237</f>
        <v>0</v>
      </c>
      <c r="O237" s="93">
        <f>G237*F237</f>
        <v>0</v>
      </c>
      <c r="P237" s="92">
        <f>H237*F237</f>
        <v>0</v>
      </c>
      <c r="Q237" s="92">
        <f>I237*F237</f>
        <v>0</v>
      </c>
      <c r="R237" s="92">
        <f>J237*F237</f>
        <v>0</v>
      </c>
      <c r="S237" s="92">
        <f>K237*F237</f>
        <v>0</v>
      </c>
    </row>
    <row r="238" spans="1:20" ht="16.5" customHeight="1">
      <c r="A238" s="54"/>
      <c r="B238" s="54"/>
      <c r="C238" s="66">
        <v>2024</v>
      </c>
      <c r="D238" s="67">
        <f>IFERROR(IF($M$46-C238&gt;1,C238&amp;" &amp; Prior",C238),C238)</f>
        <v>2024</v>
      </c>
      <c r="E238" s="86" t="s">
        <v>10</v>
      </c>
      <c r="F238" s="68">
        <v>0</v>
      </c>
      <c r="G238" s="69">
        <v>0</v>
      </c>
      <c r="H238" s="69">
        <v>0</v>
      </c>
      <c r="I238" s="69">
        <v>0</v>
      </c>
      <c r="J238" s="69">
        <v>0</v>
      </c>
      <c r="K238" s="69">
        <v>0</v>
      </c>
      <c r="M238" s="90">
        <v>2024</v>
      </c>
      <c r="N238" s="92">
        <f>F238</f>
        <v>0</v>
      </c>
      <c r="O238" s="93">
        <f>G238*F238</f>
        <v>0</v>
      </c>
      <c r="P238" s="92">
        <f>H238*F238</f>
        <v>0</v>
      </c>
      <c r="Q238" s="92">
        <f>I238*F238</f>
        <v>0</v>
      </c>
      <c r="R238" s="92">
        <f>J238*F238</f>
        <v>0</v>
      </c>
      <c r="S238" s="92">
        <f>K238*F238</f>
        <v>0</v>
      </c>
    </row>
    <row r="239" spans="1:20" ht="16.5" customHeight="1">
      <c r="A239" s="54"/>
      <c r="B239" s="54"/>
      <c r="C239" s="66">
        <v>2025</v>
      </c>
      <c r="D239" s="67">
        <f>IFERROR(IF($M$46-C239&gt;1,C239&amp;" &amp; Prior",C239),C239)</f>
        <v>2025</v>
      </c>
      <c r="E239" s="86" t="s">
        <v>10</v>
      </c>
      <c r="F239" s="68">
        <v>0</v>
      </c>
      <c r="G239" s="69">
        <v>0</v>
      </c>
      <c r="H239" s="69">
        <v>0</v>
      </c>
      <c r="I239" s="69">
        <v>0</v>
      </c>
      <c r="J239" s="69">
        <v>0</v>
      </c>
      <c r="K239" s="69">
        <v>0</v>
      </c>
      <c r="M239" s="90">
        <v>2025</v>
      </c>
      <c r="N239" s="92">
        <f>F239</f>
        <v>0</v>
      </c>
      <c r="O239" s="93">
        <f>G239*F239</f>
        <v>0</v>
      </c>
      <c r="P239" s="92">
        <f>H239*F239</f>
        <v>0</v>
      </c>
      <c r="Q239" s="92">
        <f>I239*F239</f>
        <v>0</v>
      </c>
      <c r="R239" s="92">
        <f>J239*F239</f>
        <v>0</v>
      </c>
      <c r="S239" s="92">
        <f>K239*F239</f>
        <v>0</v>
      </c>
    </row>
    <row r="240" spans="1:20" ht="16.5" hidden="1" customHeight="1">
      <c r="B240" s="54"/>
      <c r="C240" s="54"/>
      <c r="D240" s="70"/>
      <c r="E240" s="71"/>
      <c r="F240" s="72"/>
      <c r="G240" s="73"/>
      <c r="H240" s="72"/>
      <c r="I240" s="73"/>
      <c r="J240" s="72"/>
      <c r="K240" s="72"/>
      <c r="N240" s="94"/>
      <c r="O240" s="95"/>
      <c r="P240" s="94"/>
      <c r="Q240" s="94"/>
      <c r="R240" s="94"/>
      <c r="S240" s="94"/>
    </row>
    <row r="241" spans="3:20" ht="16.5" customHeight="1">
      <c r="D241" s="74" t="s">
        <v>31</v>
      </c>
      <c r="E241" s="75"/>
      <c r="F241" s="76">
        <f>SUM($F236:$F240)</f>
        <v>0</v>
      </c>
      <c r="G241" s="77">
        <f ca="1">IFERROR((SUMPRODUCT($G236:$G240,$F236:$F240)-SUM(E242))/((SUM($F236:$F240)-SUM(G242))),0)</f>
        <v>0</v>
      </c>
      <c r="H241" s="75"/>
      <c r="I241" s="77">
        <f ca="1">IFERROR((SUMPRODUCT($I236:$I240,$F236:$F240)-SUM(I242))/((SUM($F236:$F240)-SUM(G242))),0)</f>
        <v>0</v>
      </c>
      <c r="J241" s="77">
        <f>IFERROR(SUMPRODUCT($J236:$J240,$F236:$F240)/$F241,0)</f>
        <v>0</v>
      </c>
      <c r="K241" s="77">
        <f>IFERROR(SUMPRODUCT($K236:$K240,$F236:$F240)/$F241,0)</f>
        <v>0</v>
      </c>
    </row>
    <row r="242" spans="3:20" ht="16.5" customHeight="1">
      <c r="D242" s="78"/>
      <c r="E242" s="79">
        <f ca="1">F242*G242</f>
        <v>0</v>
      </c>
      <c r="F242" s="80">
        <f ca="1">INDIRECT(_xlfn.CONCAT("G",H242))</f>
        <v>0</v>
      </c>
      <c r="G242" s="79">
        <f ca="1">INDIRECT(_xlfn.CONCAT("F",H242))</f>
        <v>0</v>
      </c>
      <c r="H242" s="79">
        <f>ROW(D241)-2</f>
        <v>239</v>
      </c>
      <c r="I242" s="80">
        <f ca="1">J242*G242</f>
        <v>0</v>
      </c>
      <c r="J242" s="80">
        <f ca="1">INDIRECT(_xlfn.CONCAT("I",H242))</f>
        <v>0</v>
      </c>
    </row>
    <row r="243" spans="3:20" ht="16.5" customHeight="1">
      <c r="D243" s="78"/>
      <c r="E243" s="43"/>
      <c r="F243" s="43"/>
      <c r="G243" s="43"/>
      <c r="H243" s="43"/>
      <c r="I243" s="43"/>
      <c r="J243" s="43"/>
    </row>
    <row r="244" spans="3:20" ht="16.5" customHeight="1">
      <c r="D244" s="55"/>
      <c r="E244" s="43"/>
      <c r="F244" s="43"/>
      <c r="G244" s="43"/>
      <c r="H244" s="43"/>
      <c r="I244" s="43"/>
      <c r="J244" s="43"/>
    </row>
    <row r="245" spans="3:20" ht="16.5" customHeight="1">
      <c r="D245" s="43"/>
      <c r="E245" s="43"/>
      <c r="F245" s="43"/>
      <c r="G245" s="43"/>
      <c r="H245" s="43"/>
      <c r="I245" s="43"/>
      <c r="J245" s="43"/>
    </row>
    <row r="246" spans="3:20" ht="16.5" customHeight="1">
      <c r="D246" s="43"/>
      <c r="E246" s="43"/>
      <c r="F246" s="43"/>
      <c r="G246" s="43"/>
      <c r="H246" s="43"/>
      <c r="I246" s="43"/>
      <c r="J246" s="43"/>
    </row>
    <row r="247" spans="3:20" ht="16.5" customHeight="1">
      <c r="D247" s="43"/>
      <c r="E247" s="43"/>
      <c r="F247" s="43"/>
      <c r="G247" s="43"/>
      <c r="H247" s="43"/>
      <c r="I247" s="43"/>
      <c r="J247" s="43"/>
    </row>
    <row r="248" spans="3:20" ht="16.5" customHeight="1">
      <c r="D248" s="55"/>
      <c r="E248" s="43"/>
      <c r="F248" s="43"/>
      <c r="G248" s="43"/>
      <c r="H248" s="43"/>
      <c r="I248" s="43"/>
      <c r="J248" s="43"/>
    </row>
    <row r="249" spans="3:20" ht="16.5" customHeight="1">
      <c r="C249" s="56" t="s">
        <v>123</v>
      </c>
      <c r="D249" s="57" t="str">
        <f>"Class "&amp;C249</f>
        <v>Class 11</v>
      </c>
      <c r="E249" s="152" t="s">
        <v>10</v>
      </c>
      <c r="F249" s="153"/>
      <c r="G249" s="43"/>
      <c r="H249" s="43"/>
      <c r="I249" s="43"/>
      <c r="J249" s="43"/>
      <c r="T249" s="91" t="s">
        <v>123</v>
      </c>
    </row>
    <row r="250" spans="3:20" ht="16.5" customHeight="1">
      <c r="D250" s="58" t="s">
        <v>48</v>
      </c>
      <c r="E250" s="154" t="s">
        <v>10</v>
      </c>
      <c r="F250" s="155"/>
      <c r="G250" s="43"/>
      <c r="H250" s="43"/>
      <c r="I250" s="43"/>
      <c r="J250" s="43"/>
    </row>
    <row r="251" spans="3:20" ht="16.5" customHeight="1">
      <c r="D251" s="55"/>
      <c r="E251" s="43"/>
      <c r="F251" s="43"/>
      <c r="G251" s="43"/>
      <c r="H251" s="43"/>
      <c r="I251" s="43"/>
      <c r="J251" s="43"/>
    </row>
    <row r="252" spans="3:20" ht="16.5" customHeight="1">
      <c r="D252" s="55"/>
      <c r="E252" s="43"/>
      <c r="F252" s="43"/>
      <c r="G252" s="43"/>
      <c r="H252" s="43"/>
      <c r="I252" s="43"/>
      <c r="J252" s="43"/>
    </row>
    <row r="253" spans="3:20" ht="16.5" customHeight="1">
      <c r="D253" s="55"/>
      <c r="E253" s="43"/>
      <c r="F253" s="43"/>
      <c r="G253" s="43"/>
      <c r="H253" s="43"/>
      <c r="I253" s="43"/>
      <c r="J253" s="43"/>
    </row>
    <row r="254" spans="3:20" ht="16.5" customHeight="1">
      <c r="D254" s="55"/>
      <c r="E254" s="43"/>
      <c r="F254" s="43"/>
      <c r="G254" s="43"/>
      <c r="H254" s="43"/>
      <c r="I254" s="43"/>
      <c r="J254" s="43"/>
    </row>
    <row r="255" spans="3:20" ht="16.5" customHeight="1">
      <c r="D255" s="146" t="s">
        <v>17</v>
      </c>
      <c r="E255" s="148" t="s">
        <v>109</v>
      </c>
      <c r="F255" s="148" t="s">
        <v>110</v>
      </c>
      <c r="G255" s="148" t="s">
        <v>111</v>
      </c>
      <c r="H255" s="148" t="s">
        <v>112</v>
      </c>
      <c r="I255" s="143" t="s">
        <v>113</v>
      </c>
      <c r="J255" s="144"/>
      <c r="K255" s="144"/>
      <c r="M255" s="5">
        <f>M256-1</f>
        <v>2024</v>
      </c>
    </row>
    <row r="256" spans="3:20" ht="28.5" customHeight="1">
      <c r="D256" s="150"/>
      <c r="E256" s="151"/>
      <c r="F256" s="151"/>
      <c r="G256" s="151"/>
      <c r="H256" s="151"/>
      <c r="I256" s="60" t="str">
        <f>CONCATENATE($M$45,"YE")</f>
        <v>2024YE</v>
      </c>
      <c r="J256" s="60" t="str">
        <f>CONCATENATE($M$46,"YE")</f>
        <v>2025YE</v>
      </c>
      <c r="K256" s="61" t="str">
        <f>CONCATENATE("Syndicate Estimate - ",$M$46,"YE")</f>
        <v>Syndicate Estimate - 2025YE</v>
      </c>
      <c r="M256" s="90">
        <v>2025</v>
      </c>
      <c r="N256" s="5"/>
    </row>
    <row r="257" spans="1:19" ht="25.05" hidden="1" customHeight="1">
      <c r="D257" s="63"/>
      <c r="E257" s="64"/>
      <c r="F257" s="59"/>
      <c r="G257" s="59"/>
      <c r="H257" s="59"/>
      <c r="I257" s="65"/>
      <c r="J257" s="65"/>
      <c r="K257" s="65"/>
    </row>
    <row r="258" spans="1:19" ht="16.5" customHeight="1">
      <c r="A258" s="54"/>
      <c r="B258" s="54"/>
      <c r="C258" s="66">
        <v>2023</v>
      </c>
      <c r="D258" s="67" t="str">
        <f>IFERROR(IF($M$46-C258&gt;1,C258&amp;" &amp; Prior",C258),C258)</f>
        <v>2023 &amp; Prior</v>
      </c>
      <c r="E258" s="86" t="s">
        <v>10</v>
      </c>
      <c r="F258" s="68">
        <v>0</v>
      </c>
      <c r="G258" s="69">
        <v>0</v>
      </c>
      <c r="H258" s="69">
        <v>0</v>
      </c>
      <c r="I258" s="69">
        <v>0</v>
      </c>
      <c r="J258" s="69">
        <v>0</v>
      </c>
      <c r="K258" s="69">
        <v>0</v>
      </c>
      <c r="M258" s="90">
        <v>2023</v>
      </c>
      <c r="N258" s="92">
        <f>F258</f>
        <v>0</v>
      </c>
      <c r="O258" s="93">
        <f>G258*F258</f>
        <v>0</v>
      </c>
      <c r="P258" s="92">
        <f>H258*F258</f>
        <v>0</v>
      </c>
      <c r="Q258" s="92">
        <f>I258*F258</f>
        <v>0</v>
      </c>
      <c r="R258" s="92">
        <f>J258*F258</f>
        <v>0</v>
      </c>
      <c r="S258" s="92">
        <f>K258*F258</f>
        <v>0</v>
      </c>
    </row>
    <row r="259" spans="1:19" ht="16.5" customHeight="1">
      <c r="A259" s="54"/>
      <c r="B259" s="54"/>
      <c r="C259" s="66">
        <v>2024</v>
      </c>
      <c r="D259" s="67">
        <f>IFERROR(IF($M$46-C259&gt;1,C259&amp;" &amp; Prior",C259),C259)</f>
        <v>2024</v>
      </c>
      <c r="E259" s="86" t="s">
        <v>10</v>
      </c>
      <c r="F259" s="68">
        <v>0</v>
      </c>
      <c r="G259" s="69">
        <v>0</v>
      </c>
      <c r="H259" s="69">
        <v>0</v>
      </c>
      <c r="I259" s="69">
        <v>0</v>
      </c>
      <c r="J259" s="69">
        <v>0</v>
      </c>
      <c r="K259" s="69">
        <v>0</v>
      </c>
      <c r="M259" s="90">
        <v>2024</v>
      </c>
      <c r="N259" s="92">
        <f>F259</f>
        <v>0</v>
      </c>
      <c r="O259" s="93">
        <f>G259*F259</f>
        <v>0</v>
      </c>
      <c r="P259" s="92">
        <f>H259*F259</f>
        <v>0</v>
      </c>
      <c r="Q259" s="92">
        <f>I259*F259</f>
        <v>0</v>
      </c>
      <c r="R259" s="92">
        <f>J259*F259</f>
        <v>0</v>
      </c>
      <c r="S259" s="92">
        <f>K259*F259</f>
        <v>0</v>
      </c>
    </row>
    <row r="260" spans="1:19" ht="16.5" customHeight="1">
      <c r="A260" s="54"/>
      <c r="B260" s="54"/>
      <c r="C260" s="66">
        <v>2025</v>
      </c>
      <c r="D260" s="67">
        <f>IFERROR(IF($M$46-C260&gt;1,C260&amp;" &amp; Prior",C260),C260)</f>
        <v>2025</v>
      </c>
      <c r="E260" s="86" t="s">
        <v>10</v>
      </c>
      <c r="F260" s="68">
        <v>0</v>
      </c>
      <c r="G260" s="69">
        <v>0</v>
      </c>
      <c r="H260" s="69">
        <v>0</v>
      </c>
      <c r="I260" s="69">
        <v>0</v>
      </c>
      <c r="J260" s="69">
        <v>0</v>
      </c>
      <c r="K260" s="69">
        <v>0</v>
      </c>
      <c r="M260" s="90">
        <v>2025</v>
      </c>
      <c r="N260" s="92">
        <f>F260</f>
        <v>0</v>
      </c>
      <c r="O260" s="93">
        <f>G260*F260</f>
        <v>0</v>
      </c>
      <c r="P260" s="92">
        <f>H260*F260</f>
        <v>0</v>
      </c>
      <c r="Q260" s="92">
        <f>I260*F260</f>
        <v>0</v>
      </c>
      <c r="R260" s="92">
        <f>J260*F260</f>
        <v>0</v>
      </c>
      <c r="S260" s="92">
        <f>K260*F260</f>
        <v>0</v>
      </c>
    </row>
    <row r="261" spans="1:19" ht="16.5" hidden="1" customHeight="1">
      <c r="B261" s="54"/>
      <c r="C261" s="54"/>
      <c r="D261" s="70"/>
      <c r="E261" s="71"/>
      <c r="F261" s="72"/>
      <c r="G261" s="73"/>
      <c r="H261" s="72"/>
      <c r="I261" s="73"/>
      <c r="J261" s="72"/>
      <c r="K261" s="72"/>
      <c r="N261" s="94"/>
      <c r="O261" s="95"/>
      <c r="P261" s="94"/>
      <c r="Q261" s="94"/>
      <c r="R261" s="94"/>
      <c r="S261" s="94"/>
    </row>
    <row r="262" spans="1:19" ht="16.5" customHeight="1">
      <c r="D262" s="74" t="s">
        <v>31</v>
      </c>
      <c r="E262" s="75"/>
      <c r="F262" s="76">
        <f>SUM($F257:$F261)</f>
        <v>0</v>
      </c>
      <c r="G262" s="77">
        <f ca="1">IFERROR((SUMPRODUCT($G257:$G261,$F257:$F261)-SUM(E263))/((SUM($F257:$F261)-SUM(G263))),0)</f>
        <v>0</v>
      </c>
      <c r="H262" s="75"/>
      <c r="I262" s="77">
        <f ca="1">IFERROR((SUMPRODUCT($I257:$I261,$F257:$F261)-SUM(I263))/((SUM($F257:$F261)-SUM(G263))),0)</f>
        <v>0</v>
      </c>
      <c r="J262" s="77">
        <f>IFERROR(SUMPRODUCT($J257:$J261,$F257:$F261)/$F262,0)</f>
        <v>0</v>
      </c>
      <c r="K262" s="77">
        <f>IFERROR(SUMPRODUCT($K257:$K261,$F257:$F261)/$F262,0)</f>
        <v>0</v>
      </c>
    </row>
    <row r="263" spans="1:19" ht="16.5" customHeight="1">
      <c r="D263" s="78"/>
      <c r="E263" s="79">
        <f ca="1">F263*G263</f>
        <v>0</v>
      </c>
      <c r="F263" s="80">
        <f ca="1">INDIRECT(_xlfn.CONCAT("G",H263))</f>
        <v>0</v>
      </c>
      <c r="G263" s="79">
        <f ca="1">INDIRECT(_xlfn.CONCAT("F",H263))</f>
        <v>0</v>
      </c>
      <c r="H263" s="79">
        <f>ROW(D262)-2</f>
        <v>260</v>
      </c>
      <c r="I263" s="80">
        <f ca="1">J263*G263</f>
        <v>0</v>
      </c>
      <c r="J263" s="80">
        <f ca="1">INDIRECT(_xlfn.CONCAT("I",H263))</f>
        <v>0</v>
      </c>
    </row>
    <row r="264" spans="1:19" ht="16.5" customHeight="1">
      <c r="D264" s="78"/>
      <c r="E264" s="43"/>
      <c r="F264" s="43"/>
      <c r="G264" s="43"/>
      <c r="H264" s="43"/>
      <c r="I264" s="43"/>
      <c r="J264" s="43"/>
    </row>
    <row r="265" spans="1:19" ht="16.5" customHeight="1">
      <c r="D265" s="55"/>
      <c r="E265" s="43"/>
      <c r="F265" s="43"/>
      <c r="G265" s="43"/>
      <c r="H265" s="43"/>
      <c r="I265" s="43"/>
      <c r="J265" s="43"/>
    </row>
    <row r="266" spans="1:19" ht="16.5" customHeight="1">
      <c r="D266" s="55"/>
      <c r="E266" s="43"/>
      <c r="F266" s="43"/>
      <c r="G266" s="43"/>
      <c r="H266" s="43"/>
      <c r="I266" s="43"/>
      <c r="J266" s="43"/>
    </row>
    <row r="267" spans="1:19" ht="16.5" customHeight="1">
      <c r="D267" s="55"/>
      <c r="E267" s="43"/>
      <c r="F267" s="43"/>
      <c r="G267" s="43"/>
      <c r="H267" s="43"/>
      <c r="I267" s="43"/>
      <c r="J267" s="43"/>
    </row>
    <row r="268" spans="1:19" ht="16.5" customHeight="1">
      <c r="D268" s="55"/>
      <c r="E268" s="43"/>
      <c r="F268" s="43"/>
      <c r="G268" s="43"/>
      <c r="H268" s="43"/>
      <c r="I268" s="43"/>
      <c r="J268" s="43"/>
    </row>
    <row r="269" spans="1:19" ht="16.5" customHeight="1">
      <c r="D269" s="55"/>
      <c r="E269" s="43"/>
      <c r="F269" s="43"/>
      <c r="G269" s="43"/>
      <c r="H269" s="43"/>
      <c r="I269" s="43"/>
      <c r="J269" s="43"/>
    </row>
    <row r="270" spans="1:19" ht="16.5" customHeight="1">
      <c r="D270" s="55"/>
      <c r="E270" s="43"/>
      <c r="F270" s="43"/>
      <c r="G270" s="43"/>
      <c r="H270" s="43"/>
      <c r="I270" s="43"/>
      <c r="J270" s="43"/>
    </row>
    <row r="271" spans="1:19" ht="16.5" customHeight="1">
      <c r="D271" s="55"/>
      <c r="E271" s="43"/>
      <c r="F271" s="43"/>
      <c r="G271" s="43"/>
      <c r="H271" s="43"/>
      <c r="I271" s="43"/>
      <c r="J271" s="43"/>
    </row>
    <row r="272" spans="1:19" ht="16.5" customHeight="1">
      <c r="D272" s="55"/>
      <c r="E272" s="43"/>
      <c r="F272" s="43"/>
      <c r="G272" s="43"/>
      <c r="H272" s="43"/>
      <c r="I272" s="43"/>
      <c r="J272" s="43"/>
    </row>
    <row r="273" spans="2:13" ht="16.5" customHeight="1">
      <c r="D273" s="143" t="s">
        <v>31</v>
      </c>
      <c r="E273" s="145"/>
      <c r="F273" s="145"/>
      <c r="G273" s="43"/>
      <c r="H273" s="43"/>
      <c r="I273" s="43"/>
      <c r="J273" s="43"/>
    </row>
    <row r="274" spans="2:13" ht="16.5" customHeight="1">
      <c r="D274" s="55"/>
      <c r="E274" s="43"/>
      <c r="F274" s="43"/>
      <c r="G274" s="43"/>
      <c r="H274" s="43"/>
      <c r="I274" s="43"/>
      <c r="J274" s="43"/>
    </row>
    <row r="275" spans="2:13" ht="16.5" customHeight="1">
      <c r="D275" s="146" t="s">
        <v>17</v>
      </c>
      <c r="E275" s="148" t="s">
        <v>110</v>
      </c>
      <c r="F275" s="148" t="s">
        <v>111</v>
      </c>
      <c r="G275" s="148" t="s">
        <v>112</v>
      </c>
      <c r="H275" s="143" t="s">
        <v>113</v>
      </c>
      <c r="I275" s="145"/>
      <c r="J275" s="145"/>
      <c r="M275" s="5">
        <v>2025</v>
      </c>
    </row>
    <row r="276" spans="2:13" ht="28.5" customHeight="1">
      <c r="D276" s="147"/>
      <c r="E276" s="149"/>
      <c r="F276" s="149"/>
      <c r="G276" s="149"/>
      <c r="H276" s="81" t="str">
        <f>$D$278&amp;"YE"</f>
        <v>2024YE</v>
      </c>
      <c r="I276" s="81" t="str">
        <f>$D$279&amp;"YE"</f>
        <v>2025YE</v>
      </c>
      <c r="J276" s="82" t="str">
        <f>"Syndicate Estimate - "&amp;$D$279&amp;"YE"</f>
        <v>Syndicate Estimate - 2025YE</v>
      </c>
    </row>
    <row r="277" spans="2:13" ht="16.5" customHeight="1">
      <c r="C277" s="66">
        <f>C279-2</f>
        <v>2023</v>
      </c>
      <c r="D277" s="83" t="str">
        <f>(D279-2)&amp;" &amp; prior"</f>
        <v>2023 &amp; prior</v>
      </c>
      <c r="E277" s="76">
        <f>ROUND(IFERROR(SUMIF($M:$M,$C277,$N:$N),0),4)</f>
        <v>0</v>
      </c>
      <c r="F277" s="77">
        <f>ROUND(IFERROR(SUMIF($M:$M,$C277,O:O)/E277,0),4)</f>
        <v>0</v>
      </c>
      <c r="G277" s="77">
        <f>ROUND(IFERROR(SUMIF($M:$M,$C277,P:P)/E277,0),4)</f>
        <v>0</v>
      </c>
      <c r="H277" s="77">
        <f>ROUND(IFERROR(SUMIF($M:$M,$C277,Q:Q)/E277,0),4)</f>
        <v>0</v>
      </c>
      <c r="I277" s="77">
        <f>ROUND(IFERROR(SUMIF($M:$M,$C277,R:R)/E277,0),4)</f>
        <v>0</v>
      </c>
      <c r="J277" s="77">
        <f>ROUND(IFERROR(SUMIF($M:$M,$C277,S:S)/E277,0),4)</f>
        <v>0</v>
      </c>
    </row>
    <row r="278" spans="2:13" ht="16.5" customHeight="1">
      <c r="C278" s="66">
        <f>C279-1</f>
        <v>2024</v>
      </c>
      <c r="D278" s="84">
        <f>D279-1</f>
        <v>2024</v>
      </c>
      <c r="E278" s="76">
        <f>ROUND(IFERROR(SUMIF($M:$M,$C278,N:N),0),4)</f>
        <v>0</v>
      </c>
      <c r="F278" s="77">
        <f>ROUND(IFERROR(SUMIF($M:$M,$C278,O:O)/E278,0),4)</f>
        <v>0</v>
      </c>
      <c r="G278" s="77">
        <f>ROUND(IFERROR(SUMIF($M:$M,$C278,P:P)/E278,0),4)</f>
        <v>0</v>
      </c>
      <c r="H278" s="77">
        <f>ROUND(IFERROR(SUMIF($M:$M,$C278,Q:Q)/E278,0),4)</f>
        <v>0</v>
      </c>
      <c r="I278" s="77">
        <f>ROUND(IFERROR(SUMIF($M:$M,$C278,R:R)/E278,0),4)</f>
        <v>0</v>
      </c>
      <c r="J278" s="77">
        <f>ROUND(IFERROR(SUMIF($M:$M,$C278,S:S)/E278,0),4)</f>
        <v>0</v>
      </c>
    </row>
    <row r="279" spans="2:13" ht="16.5" customHeight="1">
      <c r="B279" s="62">
        <v>2025</v>
      </c>
      <c r="C279" s="66">
        <f>B279</f>
        <v>2025</v>
      </c>
      <c r="D279" s="85">
        <f>IFERROR(VALUE(M275),"")</f>
        <v>2025</v>
      </c>
      <c r="E279" s="76">
        <f>ROUND(IFERROR(SUMIF($M:$M,$C279,N:N),0),4)</f>
        <v>0</v>
      </c>
      <c r="F279" s="75"/>
      <c r="G279" s="77">
        <f>ROUND(IFERROR(SUMIF($M:$M,$C279,P:P)/E279,0),4)</f>
        <v>0</v>
      </c>
      <c r="H279" s="75"/>
      <c r="I279" s="77">
        <f>ROUND(IFERROR(SUMIF($M:$M,$C279,R:R)/E279,0),4)</f>
        <v>0</v>
      </c>
      <c r="J279" s="77">
        <f>ROUND(IFERROR(SUMIF($M:$M,$C279,S:S)/E279,0),4)</f>
        <v>0</v>
      </c>
    </row>
    <row r="280" spans="2:13" ht="16.5" customHeight="1">
      <c r="D280" s="74" t="s">
        <v>31</v>
      </c>
      <c r="E280" s="76">
        <f>ROUND(IFERROR(SUM(E277:E279),0),4)</f>
        <v>0</v>
      </c>
      <c r="F280" s="77">
        <f>IFERROR(SUMPRODUCT(F277:F278,$E277:$E278)/SUM(E277:E278),0)</f>
        <v>0</v>
      </c>
      <c r="G280" s="75"/>
      <c r="H280" s="77">
        <f>IFERROR(SUMPRODUCT(H277:H278,$E277:$E278)/SUM(E277:E278),0)</f>
        <v>0</v>
      </c>
      <c r="I280" s="77">
        <f>IFERROR(SUMPRODUCT(I277:I279,$E277:$E279)/$E280,0)</f>
        <v>0</v>
      </c>
      <c r="J280" s="77">
        <f>IFERROR(SUMPRODUCT(J277:J279,$E277:$E279)/$E280,0)</f>
        <v>0</v>
      </c>
    </row>
    <row r="281" spans="2:13" ht="16.5" customHeight="1">
      <c r="D281" s="55"/>
      <c r="E281" s="43"/>
      <c r="F281" s="43"/>
      <c r="G281" s="43"/>
      <c r="H281" s="43"/>
      <c r="I281" s="43"/>
      <c r="J281" s="43"/>
    </row>
    <row r="282" spans="2:13" ht="16.5" customHeight="1">
      <c r="D282" s="55"/>
      <c r="E282" s="43"/>
      <c r="F282" s="43"/>
      <c r="G282" s="43"/>
      <c r="H282" s="43"/>
      <c r="I282" s="43"/>
      <c r="J282" s="43"/>
    </row>
    <row r="283" spans="2:13" hidden="1">
      <c r="D283" s="55"/>
      <c r="E283" s="43"/>
      <c r="F283" s="43"/>
      <c r="G283" s="43"/>
      <c r="H283" s="43"/>
      <c r="I283" s="43"/>
      <c r="J283" s="43"/>
    </row>
    <row r="284" spans="2:13" hidden="1">
      <c r="D284" s="55"/>
      <c r="E284" s="43"/>
      <c r="F284" s="43"/>
      <c r="G284" s="43"/>
      <c r="H284" s="43"/>
      <c r="I284" s="43"/>
      <c r="J284" s="43"/>
    </row>
    <row r="285" spans="2:13" hidden="1">
      <c r="D285" s="55"/>
      <c r="E285" s="43"/>
      <c r="F285" s="43"/>
      <c r="G285" s="43"/>
      <c r="H285" s="43"/>
      <c r="I285" s="43"/>
      <c r="J285" s="43"/>
    </row>
    <row r="286" spans="2:13" ht="16.5" customHeight="1">
      <c r="D286" s="55"/>
      <c r="E286" s="43"/>
      <c r="F286" s="43"/>
      <c r="G286" s="43"/>
      <c r="H286" s="43"/>
      <c r="I286" s="43"/>
      <c r="J286" s="43"/>
    </row>
    <row r="287" spans="2:13" ht="16.5" customHeight="1">
      <c r="D287" s="55"/>
      <c r="E287" s="43"/>
      <c r="F287" s="43"/>
      <c r="G287" s="43"/>
      <c r="H287" s="43"/>
      <c r="I287" s="43"/>
      <c r="J287" s="43"/>
    </row>
    <row r="288" spans="2:13" ht="16.5" customHeight="1">
      <c r="D288" s="138" t="s">
        <v>124</v>
      </c>
      <c r="E288" s="139"/>
      <c r="F288" s="139"/>
      <c r="G288" s="139"/>
      <c r="H288" s="139"/>
      <c r="I288" s="139"/>
      <c r="J288" s="139"/>
    </row>
    <row r="289" spans="4:11" ht="16.5" customHeight="1">
      <c r="K289" s="44"/>
    </row>
    <row r="290" spans="4:11" ht="16.5" customHeight="1">
      <c r="D290" s="50" t="s">
        <v>11</v>
      </c>
      <c r="E290" s="51"/>
      <c r="F290" s="51"/>
      <c r="G290" s="51"/>
      <c r="H290" s="51"/>
      <c r="I290" s="51"/>
      <c r="J290" s="51"/>
      <c r="K290" s="52"/>
    </row>
    <row r="291" spans="4:11" ht="16.5" customHeight="1">
      <c r="E291" s="53"/>
      <c r="F291" s="53"/>
      <c r="G291" s="53"/>
      <c r="H291" s="53"/>
      <c r="I291" s="53"/>
      <c r="J291" s="53"/>
      <c r="K291" s="53"/>
    </row>
    <row r="292" spans="4:11" ht="16.5" customHeight="1">
      <c r="D292" s="140" t="s">
        <v>10</v>
      </c>
      <c r="E292" s="141"/>
      <c r="F292" s="141"/>
      <c r="G292" s="141"/>
      <c r="H292" s="141"/>
      <c r="I292" s="141"/>
      <c r="J292" s="141"/>
      <c r="K292" s="142"/>
    </row>
    <row r="293" spans="4:11" ht="16.5" customHeight="1">
      <c r="K293" s="44"/>
    </row>
    <row r="294" spans="4:11" ht="16.5" customHeight="1"/>
    <row r="295" spans="4:11" ht="16.5" customHeight="1"/>
    <row r="296" spans="4:11" ht="16.5" customHeight="1"/>
    <row r="297" spans="4:11" ht="16.5" customHeight="1"/>
    <row r="298" spans="4:11" ht="16.5" customHeight="1"/>
  </sheetData>
  <mergeCells count="113">
    <mergeCell ref="D6:E6"/>
    <mergeCell ref="F6:G6"/>
    <mergeCell ref="H6:I6"/>
    <mergeCell ref="J6:K6"/>
    <mergeCell ref="J7:L7"/>
    <mergeCell ref="D9:G9"/>
    <mergeCell ref="D12:J12"/>
    <mergeCell ref="E103:F103"/>
    <mergeCell ref="H87:H88"/>
    <mergeCell ref="I87:K87"/>
    <mergeCell ref="E102:F102"/>
    <mergeCell ref="E82:F82"/>
    <mergeCell ref="E61:F61"/>
    <mergeCell ref="I66:K66"/>
    <mergeCell ref="D13:J13"/>
    <mergeCell ref="D14:J14"/>
    <mergeCell ref="D15:J15"/>
    <mergeCell ref="D16:J16"/>
    <mergeCell ref="E18:F18"/>
    <mergeCell ref="E20:F20"/>
    <mergeCell ref="E22:F22"/>
    <mergeCell ref="E24:F24"/>
    <mergeCell ref="D26:I26"/>
    <mergeCell ref="D30:K30"/>
    <mergeCell ref="E40:F40"/>
    <mergeCell ref="H171:H172"/>
    <mergeCell ref="I171:K171"/>
    <mergeCell ref="E186:F186"/>
    <mergeCell ref="E166:F166"/>
    <mergeCell ref="E165:F165"/>
    <mergeCell ref="E145:F145"/>
    <mergeCell ref="E124:F124"/>
    <mergeCell ref="D108:D109"/>
    <mergeCell ref="E108:E109"/>
    <mergeCell ref="F108:F109"/>
    <mergeCell ref="G108:G109"/>
    <mergeCell ref="H108:H109"/>
    <mergeCell ref="I108:K108"/>
    <mergeCell ref="E123:F123"/>
    <mergeCell ref="H45:H46"/>
    <mergeCell ref="I45:K45"/>
    <mergeCell ref="E60:F60"/>
    <mergeCell ref="D66:D67"/>
    <mergeCell ref="E66:E67"/>
    <mergeCell ref="F66:F67"/>
    <mergeCell ref="G66:G67"/>
    <mergeCell ref="H66:H67"/>
    <mergeCell ref="E250:F250"/>
    <mergeCell ref="D234:D235"/>
    <mergeCell ref="E234:E235"/>
    <mergeCell ref="F234:F235"/>
    <mergeCell ref="G234:G235"/>
    <mergeCell ref="H234:H235"/>
    <mergeCell ref="I234:K234"/>
    <mergeCell ref="E249:F249"/>
    <mergeCell ref="E229:F229"/>
    <mergeCell ref="E228:F228"/>
    <mergeCell ref="E208:F208"/>
    <mergeCell ref="E187:F187"/>
    <mergeCell ref="D171:D172"/>
    <mergeCell ref="E171:E172"/>
    <mergeCell ref="F171:F172"/>
    <mergeCell ref="G171:G172"/>
    <mergeCell ref="E81:F81"/>
    <mergeCell ref="D87:D88"/>
    <mergeCell ref="E87:E88"/>
    <mergeCell ref="F87:F88"/>
    <mergeCell ref="G87:G88"/>
    <mergeCell ref="E39:F39"/>
    <mergeCell ref="D45:D46"/>
    <mergeCell ref="E45:E46"/>
    <mergeCell ref="F45:F46"/>
    <mergeCell ref="G45:G46"/>
    <mergeCell ref="I129:K129"/>
    <mergeCell ref="E144:F144"/>
    <mergeCell ref="D150:D151"/>
    <mergeCell ref="E150:E151"/>
    <mergeCell ref="F150:F151"/>
    <mergeCell ref="G150:G151"/>
    <mergeCell ref="H150:H151"/>
    <mergeCell ref="I150:K150"/>
    <mergeCell ref="D129:D130"/>
    <mergeCell ref="E129:E130"/>
    <mergeCell ref="F129:F130"/>
    <mergeCell ref="G129:G130"/>
    <mergeCell ref="H129:H130"/>
    <mergeCell ref="I192:K192"/>
    <mergeCell ref="E207:F207"/>
    <mergeCell ref="D213:D214"/>
    <mergeCell ref="E213:E214"/>
    <mergeCell ref="F213:F214"/>
    <mergeCell ref="G213:G214"/>
    <mergeCell ref="H213:H214"/>
    <mergeCell ref="I213:K213"/>
    <mergeCell ref="D192:D193"/>
    <mergeCell ref="E192:E193"/>
    <mergeCell ref="F192:F193"/>
    <mergeCell ref="G192:G193"/>
    <mergeCell ref="H192:H193"/>
    <mergeCell ref="D288:J288"/>
    <mergeCell ref="D292:K292"/>
    <mergeCell ref="I255:K255"/>
    <mergeCell ref="D273:F273"/>
    <mergeCell ref="D275:D276"/>
    <mergeCell ref="E275:E276"/>
    <mergeCell ref="F275:F276"/>
    <mergeCell ref="G275:G276"/>
    <mergeCell ref="H275:J275"/>
    <mergeCell ref="D255:D256"/>
    <mergeCell ref="E255:E256"/>
    <mergeCell ref="F255:F256"/>
    <mergeCell ref="G255:G256"/>
    <mergeCell ref="H255:H256"/>
  </mergeCells>
  <pageMargins left="0.25" right="0.25" top="0.75" bottom="0.75" header="0.3" footer="0.3"/>
  <pageSetup paperSize="9" scale="39" orientation="landscape" r:id="rId1"/>
  <headerFooter>
    <oddFooter>&amp;C_x000D_&amp;1#&amp;"Calibri"&amp;10&amp;K000000 Classification: Unclassified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838E39-CAC1-4EDF-96E3-747175BE5F7F}">
          <x14:formula1>
            <xm:f>'Data Validation'!$B$10:$B$56</xm:f>
          </x14:formula1>
          <xm:sqref>E40:F40 E145:F145 E61:F61 E82:F82 E103:F103 E124:F124 E166:F166 E187:F187 E208:F208 E229:F229 E250:F250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797D-BD0C-4717-9BF3-9BFFDBF5BDEF}">
  <sheetPr>
    <tabColor theme="0" tint="-4.9989318521683403E-2"/>
  </sheetPr>
  <dimension ref="A1:T94"/>
  <sheetViews>
    <sheetView showGridLines="0" zoomScale="53" workbookViewId="0">
      <selection activeCell="N13" sqref="N13"/>
    </sheetView>
  </sheetViews>
  <sheetFormatPr defaultRowHeight="14.25"/>
  <cols>
    <col min="1" max="1" width="5.59765625" customWidth="1"/>
    <col min="2" max="2" width="5.73046875" customWidth="1"/>
    <col min="3" max="3" width="50.9296875" customWidth="1"/>
    <col min="4" max="4" width="34.73046875" customWidth="1"/>
    <col min="5" max="5" width="11.73046875" customWidth="1"/>
    <col min="6" max="6" width="34.73046875" customWidth="1"/>
    <col min="7" max="7" width="11.73046875" customWidth="1"/>
    <col min="8" max="8" width="34.73046875" customWidth="1"/>
    <col min="9" max="9" width="11.73046875" customWidth="1"/>
    <col min="10" max="10" width="34.73046875" customWidth="1"/>
    <col min="11" max="11" width="11.73046875" customWidth="1"/>
  </cols>
  <sheetData>
    <row r="1" spans="1:20" s="12" customFormat="1" ht="28.5">
      <c r="A1" s="13"/>
    </row>
    <row r="2" spans="1:20" s="12" customFormat="1" ht="16.5"/>
    <row r="3" spans="1:20" s="12" customFormat="1" ht="16.5"/>
    <row r="4" spans="1:20" s="12" customFormat="1" ht="16.5"/>
    <row r="5" spans="1:20" s="12" customFormat="1" ht="16.5"/>
    <row r="6" spans="1:20" s="12" customFormat="1" ht="24">
      <c r="C6" s="174" t="s">
        <v>32</v>
      </c>
      <c r="D6" s="174"/>
      <c r="E6" s="174"/>
      <c r="F6" s="174"/>
      <c r="G6" s="174"/>
      <c r="H6" s="174"/>
      <c r="I6" s="174"/>
      <c r="J6" s="174"/>
      <c r="K6" s="174"/>
      <c r="L6" s="11"/>
      <c r="M6" s="11"/>
      <c r="N6" s="11"/>
      <c r="O6" s="11"/>
      <c r="P6" s="11"/>
    </row>
    <row r="7" spans="1:20" s="12" customFormat="1" ht="16.5">
      <c r="C7" s="173"/>
      <c r="D7" s="173"/>
      <c r="E7" s="173"/>
      <c r="F7" s="173"/>
      <c r="G7" s="173"/>
      <c r="H7" s="173"/>
      <c r="I7" s="173"/>
      <c r="J7" s="173"/>
      <c r="K7" s="173"/>
      <c r="L7" s="11"/>
      <c r="M7" s="11"/>
      <c r="N7" s="11"/>
      <c r="O7" s="11"/>
      <c r="P7" s="11"/>
    </row>
    <row r="8" spans="1:20" s="12" customFormat="1" ht="71.650000000000006" customHeight="1">
      <c r="C8" s="167" t="s">
        <v>127</v>
      </c>
      <c r="D8" s="168"/>
      <c r="E8" s="168"/>
      <c r="F8" s="168"/>
      <c r="G8" s="168"/>
      <c r="H8" s="168"/>
      <c r="I8" s="168"/>
      <c r="J8" s="168"/>
      <c r="K8" s="169"/>
      <c r="L8"/>
      <c r="M8"/>
      <c r="N8"/>
      <c r="O8"/>
      <c r="P8"/>
      <c r="Q8"/>
      <c r="R8"/>
      <c r="S8"/>
      <c r="T8"/>
    </row>
    <row r="9" spans="1:20" s="12" customFormat="1" ht="16.5" customHeight="1">
      <c r="C9" s="170" t="s">
        <v>126</v>
      </c>
      <c r="D9" s="171"/>
      <c r="E9" s="171"/>
      <c r="F9" s="171"/>
      <c r="G9" s="171"/>
      <c r="H9" s="171"/>
      <c r="I9" s="171"/>
      <c r="J9" s="171"/>
      <c r="K9" s="172"/>
      <c r="L9"/>
      <c r="M9"/>
      <c r="N9"/>
      <c r="O9"/>
      <c r="P9"/>
      <c r="Q9"/>
      <c r="R9"/>
      <c r="S9"/>
      <c r="T9"/>
    </row>
    <row r="11" spans="1:20" ht="49.5">
      <c r="C11" s="17" t="s">
        <v>46</v>
      </c>
      <c r="D11" s="17" t="s">
        <v>128</v>
      </c>
      <c r="E11" s="17" t="s">
        <v>132</v>
      </c>
      <c r="F11" s="17" t="s">
        <v>129</v>
      </c>
      <c r="G11" s="17" t="s">
        <v>133</v>
      </c>
      <c r="H11" s="17" t="s">
        <v>130</v>
      </c>
      <c r="I11" s="17" t="s">
        <v>134</v>
      </c>
      <c r="J11" s="17" t="s">
        <v>131</v>
      </c>
      <c r="K11" s="17" t="s">
        <v>135</v>
      </c>
    </row>
    <row r="12" spans="1:20" ht="16.5">
      <c r="C12" s="32"/>
      <c r="D12" s="38"/>
      <c r="E12" s="38"/>
      <c r="F12" s="38"/>
      <c r="G12" s="96"/>
      <c r="H12" s="38"/>
      <c r="I12" s="96"/>
      <c r="J12" s="38"/>
      <c r="K12" s="96"/>
    </row>
    <row r="13" spans="1:20" ht="16.5">
      <c r="C13" s="32"/>
      <c r="D13" s="38"/>
      <c r="E13" s="38"/>
      <c r="F13" s="38"/>
      <c r="G13" s="96"/>
      <c r="H13" s="38"/>
      <c r="I13" s="96"/>
      <c r="J13" s="38"/>
      <c r="K13" s="96"/>
    </row>
    <row r="14" spans="1:20" ht="16.5">
      <c r="C14" s="32"/>
      <c r="D14" s="38"/>
      <c r="E14" s="38"/>
      <c r="F14" s="38"/>
      <c r="G14" s="96"/>
      <c r="H14" s="38"/>
      <c r="I14" s="96"/>
      <c r="J14" s="38"/>
      <c r="K14" s="96"/>
    </row>
    <row r="15" spans="1:20" ht="16.5">
      <c r="C15" s="32"/>
      <c r="D15" s="38"/>
      <c r="E15" s="38"/>
      <c r="F15" s="38"/>
      <c r="G15" s="96"/>
      <c r="H15" s="38"/>
      <c r="I15" s="96"/>
      <c r="J15" s="38"/>
      <c r="K15" s="96"/>
    </row>
    <row r="16" spans="1:20" ht="16.5">
      <c r="C16" s="32"/>
      <c r="D16" s="38"/>
      <c r="E16" s="38"/>
      <c r="F16" s="38"/>
      <c r="G16" s="96"/>
      <c r="H16" s="38"/>
      <c r="I16" s="96"/>
      <c r="J16" s="38"/>
      <c r="K16" s="96"/>
    </row>
    <row r="17" spans="3:11" ht="16.5">
      <c r="C17" s="32"/>
      <c r="D17" s="38"/>
      <c r="E17" s="38"/>
      <c r="F17" s="38"/>
      <c r="G17" s="96"/>
      <c r="H17" s="38"/>
      <c r="I17" s="96"/>
      <c r="J17" s="38"/>
      <c r="K17" s="96"/>
    </row>
    <row r="18" spans="3:11" ht="16.5">
      <c r="C18" s="32"/>
      <c r="D18" s="38"/>
      <c r="E18" s="38"/>
      <c r="F18" s="38"/>
      <c r="G18" s="96"/>
      <c r="H18" s="38"/>
      <c r="I18" s="96"/>
      <c r="J18" s="38"/>
      <c r="K18" s="96"/>
    </row>
    <row r="19" spans="3:11" ht="16.5">
      <c r="C19" s="32"/>
      <c r="D19" s="38"/>
      <c r="E19" s="38"/>
      <c r="F19" s="38"/>
      <c r="G19" s="96"/>
      <c r="H19" s="38"/>
      <c r="I19" s="96"/>
      <c r="J19" s="38"/>
      <c r="K19" s="96"/>
    </row>
    <row r="20" spans="3:11" ht="16.5">
      <c r="C20" s="32"/>
      <c r="D20" s="38"/>
      <c r="E20" s="38"/>
      <c r="F20" s="38"/>
      <c r="G20" s="96"/>
      <c r="H20" s="38"/>
      <c r="I20" s="96"/>
      <c r="J20" s="38"/>
      <c r="K20" s="96"/>
    </row>
    <row r="21" spans="3:11" ht="16.5">
      <c r="C21" s="32"/>
      <c r="D21" s="38"/>
      <c r="E21" s="38"/>
      <c r="F21" s="38"/>
      <c r="G21" s="96"/>
      <c r="H21" s="38"/>
      <c r="I21" s="96"/>
      <c r="J21" s="38"/>
      <c r="K21" s="96"/>
    </row>
    <row r="22" spans="3:11" ht="16.5">
      <c r="C22" s="32"/>
      <c r="D22" s="38"/>
      <c r="E22" s="38"/>
      <c r="F22" s="38"/>
      <c r="G22" s="96"/>
      <c r="H22" s="38"/>
      <c r="I22" s="96"/>
      <c r="J22" s="38"/>
      <c r="K22" s="96"/>
    </row>
    <row r="23" spans="3:11" ht="16.5">
      <c r="C23" s="32"/>
      <c r="D23" s="38"/>
      <c r="E23" s="38"/>
      <c r="F23" s="38"/>
      <c r="G23" s="96"/>
      <c r="H23" s="38"/>
      <c r="I23" s="96"/>
      <c r="J23" s="38"/>
      <c r="K23" s="96"/>
    </row>
    <row r="24" spans="3:11" ht="16.5">
      <c r="C24" s="32"/>
      <c r="D24" s="38"/>
      <c r="E24" s="38"/>
      <c r="F24" s="38"/>
      <c r="G24" s="96"/>
      <c r="H24" s="38"/>
      <c r="I24" s="96"/>
      <c r="J24" s="38"/>
      <c r="K24" s="96"/>
    </row>
    <row r="25" spans="3:11" ht="16.5">
      <c r="C25" s="32"/>
      <c r="D25" s="38"/>
      <c r="E25" s="38"/>
      <c r="F25" s="38"/>
      <c r="G25" s="96"/>
      <c r="H25" s="38"/>
      <c r="I25" s="96"/>
      <c r="J25" s="38"/>
      <c r="K25" s="96"/>
    </row>
    <row r="26" spans="3:11" ht="16.5">
      <c r="C26" s="32"/>
      <c r="D26" s="38"/>
      <c r="E26" s="38"/>
      <c r="F26" s="38"/>
      <c r="G26" s="96"/>
      <c r="H26" s="38"/>
      <c r="I26" s="96"/>
      <c r="J26" s="38"/>
      <c r="K26" s="96"/>
    </row>
    <row r="27" spans="3:11" ht="16.5">
      <c r="C27" s="32"/>
      <c r="D27" s="38"/>
      <c r="E27" s="38"/>
      <c r="F27" s="38"/>
      <c r="G27" s="96"/>
      <c r="H27" s="38"/>
      <c r="I27" s="96"/>
      <c r="J27" s="38"/>
      <c r="K27" s="96"/>
    </row>
    <row r="28" spans="3:11" ht="16.5">
      <c r="C28" s="32"/>
      <c r="D28" s="38"/>
      <c r="E28" s="38"/>
      <c r="F28" s="38"/>
      <c r="G28" s="96"/>
      <c r="H28" s="38"/>
      <c r="I28" s="96"/>
      <c r="J28" s="38"/>
      <c r="K28" s="96"/>
    </row>
    <row r="29" spans="3:11" ht="16.5">
      <c r="C29" s="32"/>
      <c r="D29" s="38"/>
      <c r="E29" s="38"/>
      <c r="F29" s="38"/>
      <c r="G29" s="96"/>
      <c r="H29" s="38"/>
      <c r="I29" s="96"/>
      <c r="J29" s="38"/>
      <c r="K29" s="96"/>
    </row>
    <row r="30" spans="3:11" ht="16.5">
      <c r="C30" s="32"/>
      <c r="D30" s="38"/>
      <c r="E30" s="38"/>
      <c r="F30" s="38"/>
      <c r="G30" s="96"/>
      <c r="H30" s="38"/>
      <c r="I30" s="96"/>
      <c r="J30" s="38"/>
      <c r="K30" s="96"/>
    </row>
    <row r="31" spans="3:11" ht="16.5">
      <c r="C31" s="32"/>
      <c r="D31" s="38"/>
      <c r="E31" s="38"/>
      <c r="F31" s="38"/>
      <c r="G31" s="96"/>
      <c r="H31" s="38"/>
      <c r="I31" s="96"/>
      <c r="J31" s="38"/>
      <c r="K31" s="96"/>
    </row>
    <row r="32" spans="3:11" ht="16.5">
      <c r="C32" s="32"/>
      <c r="D32" s="38"/>
      <c r="E32" s="38"/>
      <c r="F32" s="38"/>
      <c r="G32" s="96"/>
      <c r="H32" s="38"/>
      <c r="I32" s="96"/>
      <c r="J32" s="38"/>
      <c r="K32" s="96"/>
    </row>
    <row r="33" spans="3:11" ht="16.5">
      <c r="C33" s="32"/>
      <c r="D33" s="38"/>
      <c r="E33" s="38"/>
      <c r="F33" s="38"/>
      <c r="G33" s="96"/>
      <c r="H33" s="38"/>
      <c r="I33" s="96"/>
      <c r="J33" s="38"/>
      <c r="K33" s="96"/>
    </row>
    <row r="34" spans="3:11" ht="16.5">
      <c r="C34" s="32"/>
      <c r="D34" s="38"/>
      <c r="E34" s="38"/>
      <c r="F34" s="38"/>
      <c r="G34" s="96"/>
      <c r="H34" s="38"/>
      <c r="I34" s="96"/>
      <c r="J34" s="38"/>
      <c r="K34" s="96"/>
    </row>
    <row r="35" spans="3:11" ht="16.5">
      <c r="C35" s="32"/>
      <c r="D35" s="38"/>
      <c r="E35" s="38"/>
      <c r="F35" s="38"/>
      <c r="G35" s="96"/>
      <c r="H35" s="38"/>
      <c r="I35" s="96"/>
      <c r="J35" s="38"/>
      <c r="K35" s="96"/>
    </row>
    <row r="36" spans="3:11" ht="16.5">
      <c r="C36" s="32"/>
      <c r="D36" s="38"/>
      <c r="E36" s="38"/>
      <c r="F36" s="38"/>
      <c r="G36" s="96"/>
      <c r="H36" s="38"/>
      <c r="I36" s="96"/>
      <c r="J36" s="38"/>
      <c r="K36" s="96"/>
    </row>
    <row r="37" spans="3:11" ht="16.5">
      <c r="C37" s="32"/>
      <c r="D37" s="38"/>
      <c r="E37" s="38"/>
      <c r="F37" s="38"/>
      <c r="G37" s="96"/>
      <c r="H37" s="38"/>
      <c r="I37" s="96"/>
      <c r="J37" s="38"/>
      <c r="K37" s="96"/>
    </row>
    <row r="38" spans="3:11" ht="16.5">
      <c r="C38" s="32"/>
      <c r="D38" s="38"/>
      <c r="E38" s="38"/>
      <c r="F38" s="38"/>
      <c r="G38" s="96"/>
      <c r="H38" s="38"/>
      <c r="I38" s="96"/>
      <c r="J38" s="38"/>
      <c r="K38" s="96"/>
    </row>
    <row r="39" spans="3:11" ht="16.5">
      <c r="C39" s="32"/>
      <c r="D39" s="38"/>
      <c r="E39" s="38"/>
      <c r="F39" s="38"/>
      <c r="G39" s="96"/>
      <c r="H39" s="38"/>
      <c r="I39" s="96"/>
      <c r="J39" s="38"/>
      <c r="K39" s="96"/>
    </row>
    <row r="40" spans="3:11" ht="16.5">
      <c r="C40" s="32"/>
      <c r="D40" s="38"/>
      <c r="E40" s="38"/>
      <c r="F40" s="38"/>
      <c r="G40" s="96"/>
      <c r="H40" s="38"/>
      <c r="I40" s="96"/>
      <c r="J40" s="38"/>
      <c r="K40" s="96"/>
    </row>
    <row r="41" spans="3:11" ht="16.5">
      <c r="C41" s="32"/>
      <c r="D41" s="38"/>
      <c r="E41" s="38"/>
      <c r="F41" s="38"/>
      <c r="G41" s="96"/>
      <c r="H41" s="38"/>
      <c r="I41" s="96"/>
      <c r="J41" s="38"/>
      <c r="K41" s="96"/>
    </row>
    <row r="42" spans="3:11" ht="16.5">
      <c r="C42" s="32"/>
      <c r="D42" s="38"/>
      <c r="E42" s="38"/>
      <c r="F42" s="38"/>
      <c r="G42" s="96"/>
      <c r="H42" s="38"/>
      <c r="I42" s="96"/>
      <c r="J42" s="38"/>
      <c r="K42" s="96"/>
    </row>
    <row r="43" spans="3:11" ht="16.5">
      <c r="C43" s="32"/>
      <c r="D43" s="38"/>
      <c r="E43" s="38"/>
      <c r="F43" s="38"/>
      <c r="G43" s="96"/>
      <c r="H43" s="38"/>
      <c r="I43" s="96"/>
      <c r="J43" s="38"/>
      <c r="K43" s="96"/>
    </row>
    <row r="44" spans="3:11" ht="16.5">
      <c r="C44" s="32"/>
      <c r="D44" s="38"/>
      <c r="E44" s="38"/>
      <c r="F44" s="38"/>
      <c r="G44" s="96"/>
      <c r="H44" s="38"/>
      <c r="I44" s="96"/>
      <c r="J44" s="38"/>
      <c r="K44" s="96"/>
    </row>
    <row r="45" spans="3:11" ht="16.5">
      <c r="C45" s="32"/>
      <c r="D45" s="38"/>
      <c r="E45" s="38"/>
      <c r="F45" s="38"/>
      <c r="G45" s="96"/>
      <c r="H45" s="38"/>
      <c r="I45" s="96"/>
      <c r="J45" s="38"/>
      <c r="K45" s="96"/>
    </row>
    <row r="46" spans="3:11" ht="16.5">
      <c r="C46" s="32"/>
      <c r="D46" s="38"/>
      <c r="E46" s="38"/>
      <c r="F46" s="38"/>
      <c r="G46" s="96"/>
      <c r="H46" s="38"/>
      <c r="I46" s="96"/>
      <c r="J46" s="38"/>
      <c r="K46" s="96"/>
    </row>
    <row r="47" spans="3:11" ht="16.5">
      <c r="C47" s="32"/>
      <c r="D47" s="38"/>
      <c r="E47" s="38"/>
      <c r="F47" s="38"/>
      <c r="G47" s="96"/>
      <c r="H47" s="38"/>
      <c r="I47" s="96"/>
      <c r="J47" s="38"/>
      <c r="K47" s="96"/>
    </row>
    <row r="48" spans="3:11" ht="16.5">
      <c r="C48" s="32"/>
      <c r="D48" s="38"/>
      <c r="E48" s="38"/>
      <c r="F48" s="38"/>
      <c r="G48" s="96"/>
      <c r="H48" s="38"/>
      <c r="I48" s="96"/>
      <c r="J48" s="38"/>
      <c r="K48" s="96"/>
    </row>
    <row r="49" spans="3:11" ht="16.5">
      <c r="C49" s="32"/>
      <c r="D49" s="38"/>
      <c r="E49" s="38"/>
      <c r="F49" s="38"/>
      <c r="G49" s="96"/>
      <c r="H49" s="38"/>
      <c r="I49" s="96"/>
      <c r="J49" s="38"/>
      <c r="K49" s="96"/>
    </row>
    <row r="50" spans="3:11" ht="16.5">
      <c r="C50" s="32"/>
      <c r="D50" s="38"/>
      <c r="E50" s="38"/>
      <c r="F50" s="38"/>
      <c r="G50" s="96"/>
      <c r="H50" s="38"/>
      <c r="I50" s="96"/>
      <c r="J50" s="38"/>
      <c r="K50" s="96"/>
    </row>
    <row r="51" spans="3:11" ht="16.5">
      <c r="C51" s="32"/>
      <c r="D51" s="38"/>
      <c r="E51" s="38"/>
      <c r="F51" s="38"/>
      <c r="G51" s="96"/>
      <c r="H51" s="38"/>
      <c r="I51" s="96"/>
      <c r="J51" s="38"/>
      <c r="K51" s="96"/>
    </row>
    <row r="52" spans="3:11" ht="16.5">
      <c r="C52" s="32"/>
      <c r="D52" s="38"/>
      <c r="E52" s="38"/>
      <c r="F52" s="38"/>
      <c r="G52" s="96"/>
      <c r="H52" s="38"/>
      <c r="I52" s="96"/>
      <c r="J52" s="38"/>
      <c r="K52" s="96"/>
    </row>
    <row r="53" spans="3:11" ht="16.5">
      <c r="C53" s="32"/>
      <c r="D53" s="38"/>
      <c r="E53" s="38"/>
      <c r="F53" s="38"/>
      <c r="G53" s="96"/>
      <c r="H53" s="38"/>
      <c r="I53" s="96"/>
      <c r="J53" s="38"/>
      <c r="K53" s="96"/>
    </row>
    <row r="54" spans="3:11" ht="16.5">
      <c r="C54" s="32"/>
      <c r="D54" s="38"/>
      <c r="E54" s="38"/>
      <c r="F54" s="38"/>
      <c r="G54" s="96"/>
      <c r="H54" s="38"/>
      <c r="I54" s="96"/>
      <c r="J54" s="38"/>
      <c r="K54" s="96"/>
    </row>
    <row r="55" spans="3:11" ht="16.5">
      <c r="C55" s="32"/>
      <c r="D55" s="38"/>
      <c r="E55" s="38"/>
      <c r="F55" s="38"/>
      <c r="G55" s="96"/>
      <c r="H55" s="38"/>
      <c r="I55" s="96"/>
      <c r="J55" s="38"/>
      <c r="K55" s="96"/>
    </row>
    <row r="56" spans="3:11" ht="16.5">
      <c r="C56" s="32"/>
      <c r="D56" s="38"/>
      <c r="E56" s="38"/>
      <c r="F56" s="38"/>
      <c r="G56" s="96"/>
      <c r="H56" s="38"/>
      <c r="I56" s="96"/>
      <c r="J56" s="38"/>
      <c r="K56" s="96"/>
    </row>
    <row r="57" spans="3:11" ht="16.5">
      <c r="C57" s="32"/>
      <c r="D57" s="38"/>
      <c r="E57" s="38"/>
      <c r="F57" s="38"/>
      <c r="G57" s="96"/>
      <c r="H57" s="38"/>
      <c r="I57" s="96"/>
      <c r="J57" s="38"/>
      <c r="K57" s="96"/>
    </row>
    <row r="58" spans="3:11" ht="16.5">
      <c r="C58" s="32"/>
      <c r="D58" s="38"/>
      <c r="E58" s="38"/>
      <c r="F58" s="38"/>
      <c r="G58" s="96"/>
      <c r="H58" s="38"/>
      <c r="I58" s="96"/>
      <c r="J58" s="38"/>
      <c r="K58" s="96"/>
    </row>
    <row r="59" spans="3:11" ht="16.5">
      <c r="C59" s="32"/>
      <c r="D59" s="38"/>
      <c r="E59" s="38"/>
      <c r="F59" s="38"/>
      <c r="G59" s="96"/>
      <c r="H59" s="38"/>
      <c r="I59" s="96"/>
      <c r="J59" s="38"/>
      <c r="K59" s="96"/>
    </row>
    <row r="60" spans="3:11" ht="16.5">
      <c r="C60" s="32"/>
      <c r="D60" s="38"/>
      <c r="E60" s="38"/>
      <c r="F60" s="38"/>
      <c r="G60" s="96"/>
      <c r="H60" s="38"/>
      <c r="I60" s="96"/>
      <c r="J60" s="38"/>
      <c r="K60" s="96"/>
    </row>
    <row r="61" spans="3:11" ht="16.5">
      <c r="C61" s="32"/>
      <c r="D61" s="38"/>
      <c r="E61" s="38"/>
      <c r="F61" s="38"/>
      <c r="G61" s="96"/>
      <c r="H61" s="38"/>
      <c r="I61" s="96"/>
      <c r="J61" s="38"/>
      <c r="K61" s="96"/>
    </row>
    <row r="62" spans="3:11" ht="16.5">
      <c r="C62" s="32"/>
      <c r="D62" s="38"/>
      <c r="E62" s="38"/>
      <c r="F62" s="38"/>
      <c r="G62" s="96"/>
      <c r="H62" s="38"/>
      <c r="I62" s="96"/>
      <c r="J62" s="38"/>
      <c r="K62" s="96"/>
    </row>
    <row r="63" spans="3:11" ht="16.5">
      <c r="C63" s="32"/>
      <c r="D63" s="38"/>
      <c r="E63" s="38"/>
      <c r="F63" s="38"/>
      <c r="G63" s="96"/>
      <c r="H63" s="38"/>
      <c r="I63" s="96"/>
      <c r="J63" s="38"/>
      <c r="K63" s="96"/>
    </row>
    <row r="64" spans="3:11" ht="16.5">
      <c r="C64" s="32"/>
      <c r="D64" s="38"/>
      <c r="E64" s="38"/>
      <c r="F64" s="38"/>
      <c r="G64" s="96"/>
      <c r="H64" s="38"/>
      <c r="I64" s="96"/>
      <c r="J64" s="38"/>
      <c r="K64" s="96"/>
    </row>
    <row r="65" spans="3:11" ht="16.5">
      <c r="C65" s="32"/>
      <c r="D65" s="38"/>
      <c r="E65" s="38"/>
      <c r="F65" s="38"/>
      <c r="G65" s="96"/>
      <c r="H65" s="38"/>
      <c r="I65" s="96"/>
      <c r="J65" s="38"/>
      <c r="K65" s="96"/>
    </row>
    <row r="66" spans="3:11" ht="16.5">
      <c r="C66" s="32"/>
      <c r="D66" s="38"/>
      <c r="E66" s="38"/>
      <c r="F66" s="38"/>
      <c r="G66" s="96"/>
      <c r="H66" s="38"/>
      <c r="I66" s="96"/>
      <c r="J66" s="38"/>
      <c r="K66" s="96"/>
    </row>
    <row r="67" spans="3:11" ht="16.5">
      <c r="C67" s="32"/>
      <c r="D67" s="38"/>
      <c r="E67" s="38"/>
      <c r="F67" s="38"/>
      <c r="G67" s="96"/>
      <c r="H67" s="38"/>
      <c r="I67" s="96"/>
      <c r="J67" s="38"/>
      <c r="K67" s="96"/>
    </row>
    <row r="68" spans="3:11" ht="16.5">
      <c r="C68" s="32"/>
      <c r="D68" s="38"/>
      <c r="E68" s="38"/>
      <c r="F68" s="38"/>
      <c r="G68" s="96"/>
      <c r="H68" s="38"/>
      <c r="I68" s="96"/>
      <c r="J68" s="38"/>
      <c r="K68" s="96"/>
    </row>
    <row r="69" spans="3:11" ht="16.5">
      <c r="C69" s="32"/>
      <c r="D69" s="38"/>
      <c r="E69" s="38"/>
      <c r="F69" s="38"/>
      <c r="G69" s="96"/>
      <c r="H69" s="38"/>
      <c r="I69" s="96"/>
      <c r="J69" s="38"/>
      <c r="K69" s="96"/>
    </row>
    <row r="70" spans="3:11" ht="16.5">
      <c r="C70" s="32"/>
      <c r="D70" s="38"/>
      <c r="E70" s="38"/>
      <c r="F70" s="38"/>
      <c r="G70" s="96"/>
      <c r="H70" s="38"/>
      <c r="I70" s="96"/>
      <c r="J70" s="38"/>
      <c r="K70" s="96"/>
    </row>
    <row r="71" spans="3:11" ht="16.5">
      <c r="C71" s="32"/>
      <c r="D71" s="38"/>
      <c r="E71" s="38"/>
      <c r="F71" s="38"/>
      <c r="G71" s="96"/>
      <c r="H71" s="38"/>
      <c r="I71" s="96"/>
      <c r="J71" s="38"/>
      <c r="K71" s="96"/>
    </row>
    <row r="72" spans="3:11" ht="16.5">
      <c r="C72" s="32"/>
      <c r="D72" s="38"/>
      <c r="E72" s="38"/>
      <c r="F72" s="38"/>
      <c r="G72" s="96"/>
      <c r="H72" s="38"/>
      <c r="I72" s="96"/>
      <c r="J72" s="38"/>
      <c r="K72" s="96"/>
    </row>
    <row r="73" spans="3:11" ht="16.5">
      <c r="C73" s="32"/>
      <c r="D73" s="38"/>
      <c r="E73" s="38"/>
      <c r="F73" s="38"/>
      <c r="G73" s="96"/>
      <c r="H73" s="38"/>
      <c r="I73" s="96"/>
      <c r="J73" s="38"/>
      <c r="K73" s="96"/>
    </row>
    <row r="74" spans="3:11" ht="16.5">
      <c r="C74" s="32"/>
      <c r="D74" s="38"/>
      <c r="E74" s="38"/>
      <c r="F74" s="38"/>
      <c r="G74" s="96"/>
      <c r="H74" s="38"/>
      <c r="I74" s="96"/>
      <c r="J74" s="38"/>
      <c r="K74" s="96"/>
    </row>
    <row r="75" spans="3:11" ht="16.5">
      <c r="C75" s="32"/>
      <c r="D75" s="38"/>
      <c r="E75" s="38"/>
      <c r="F75" s="38"/>
      <c r="G75" s="96"/>
      <c r="H75" s="38"/>
      <c r="I75" s="96"/>
      <c r="J75" s="38"/>
      <c r="K75" s="96"/>
    </row>
    <row r="76" spans="3:11" ht="16.5">
      <c r="C76" s="32"/>
      <c r="D76" s="38"/>
      <c r="E76" s="38"/>
      <c r="F76" s="38"/>
      <c r="G76" s="96"/>
      <c r="H76" s="38"/>
      <c r="I76" s="96"/>
      <c r="J76" s="38"/>
      <c r="K76" s="96"/>
    </row>
    <row r="77" spans="3:11" ht="16.5">
      <c r="C77" s="32"/>
      <c r="D77" s="38"/>
      <c r="E77" s="38"/>
      <c r="F77" s="38"/>
      <c r="G77" s="96"/>
      <c r="H77" s="38"/>
      <c r="I77" s="96"/>
      <c r="J77" s="38"/>
      <c r="K77" s="96"/>
    </row>
    <row r="78" spans="3:11" ht="16.5">
      <c r="C78" s="32"/>
      <c r="D78" s="38"/>
      <c r="E78" s="38"/>
      <c r="F78" s="38"/>
      <c r="G78" s="96"/>
      <c r="H78" s="38"/>
      <c r="I78" s="96"/>
      <c r="J78" s="38"/>
      <c r="K78" s="96"/>
    </row>
    <row r="79" spans="3:11" ht="16.5">
      <c r="C79" s="32"/>
      <c r="D79" s="38"/>
      <c r="E79" s="38"/>
      <c r="F79" s="38"/>
      <c r="G79" s="96"/>
      <c r="H79" s="38"/>
      <c r="I79" s="96"/>
      <c r="J79" s="38"/>
      <c r="K79" s="96"/>
    </row>
    <row r="80" spans="3:11" ht="16.5">
      <c r="C80" s="32"/>
      <c r="D80" s="38"/>
      <c r="E80" s="38"/>
      <c r="F80" s="38"/>
      <c r="G80" s="96"/>
      <c r="H80" s="38"/>
      <c r="I80" s="96"/>
      <c r="J80" s="38"/>
      <c r="K80" s="96"/>
    </row>
    <row r="81" spans="3:11" ht="16.5">
      <c r="C81" s="32"/>
      <c r="D81" s="38"/>
      <c r="E81" s="38"/>
      <c r="F81" s="38"/>
      <c r="G81" s="96"/>
      <c r="H81" s="38"/>
      <c r="I81" s="96"/>
      <c r="J81" s="38"/>
      <c r="K81" s="96"/>
    </row>
    <row r="82" spans="3:11" ht="16.5">
      <c r="C82" s="32"/>
      <c r="D82" s="38"/>
      <c r="E82" s="38"/>
      <c r="F82" s="38"/>
      <c r="G82" s="96"/>
      <c r="H82" s="38"/>
      <c r="I82" s="96"/>
      <c r="J82" s="38"/>
      <c r="K82" s="96"/>
    </row>
    <row r="83" spans="3:11" ht="16.5">
      <c r="C83" s="32"/>
      <c r="D83" s="38"/>
      <c r="E83" s="38"/>
      <c r="F83" s="38"/>
      <c r="G83" s="96"/>
      <c r="H83" s="38"/>
      <c r="I83" s="96"/>
      <c r="J83" s="38"/>
      <c r="K83" s="96"/>
    </row>
    <row r="84" spans="3:11" ht="16.5">
      <c r="C84" s="32"/>
      <c r="D84" s="38"/>
      <c r="E84" s="38"/>
      <c r="F84" s="38"/>
      <c r="G84" s="96"/>
      <c r="H84" s="38"/>
      <c r="I84" s="96"/>
      <c r="J84" s="38"/>
      <c r="K84" s="96"/>
    </row>
    <row r="85" spans="3:11" ht="16.5">
      <c r="C85" s="32"/>
      <c r="D85" s="38"/>
      <c r="E85" s="38"/>
      <c r="F85" s="38"/>
      <c r="G85" s="96"/>
      <c r="H85" s="38"/>
      <c r="I85" s="96"/>
      <c r="J85" s="38"/>
      <c r="K85" s="96"/>
    </row>
    <row r="86" spans="3:11" ht="16.5">
      <c r="C86" s="32"/>
      <c r="D86" s="38"/>
      <c r="E86" s="38"/>
      <c r="F86" s="38"/>
      <c r="G86" s="96"/>
      <c r="H86" s="38"/>
      <c r="I86" s="96"/>
      <c r="J86" s="38"/>
      <c r="K86" s="96"/>
    </row>
    <row r="87" spans="3:11" ht="16.5">
      <c r="C87" s="32"/>
      <c r="D87" s="38"/>
      <c r="E87" s="38"/>
      <c r="F87" s="38"/>
      <c r="G87" s="96"/>
      <c r="H87" s="38"/>
      <c r="I87" s="96"/>
      <c r="J87" s="38"/>
      <c r="K87" s="96"/>
    </row>
    <row r="88" spans="3:11" ht="16.5">
      <c r="C88" s="32"/>
      <c r="D88" s="38"/>
      <c r="E88" s="38"/>
      <c r="F88" s="38"/>
      <c r="G88" s="96"/>
      <c r="H88" s="38"/>
      <c r="I88" s="96"/>
      <c r="J88" s="38"/>
      <c r="K88" s="96"/>
    </row>
    <row r="89" spans="3:11" ht="16.5">
      <c r="C89" s="32"/>
      <c r="D89" s="38"/>
      <c r="E89" s="38"/>
      <c r="F89" s="38"/>
      <c r="G89" s="96"/>
      <c r="H89" s="38"/>
      <c r="I89" s="96"/>
      <c r="J89" s="38"/>
      <c r="K89" s="96"/>
    </row>
    <row r="90" spans="3:11" ht="16.5">
      <c r="C90" s="32"/>
      <c r="D90" s="38"/>
      <c r="E90" s="38"/>
      <c r="F90" s="38"/>
      <c r="G90" s="96"/>
      <c r="H90" s="38"/>
      <c r="I90" s="96"/>
      <c r="J90" s="38"/>
      <c r="K90" s="96"/>
    </row>
    <row r="91" spans="3:11" ht="16.5">
      <c r="C91" s="32"/>
      <c r="D91" s="38"/>
      <c r="E91" s="38"/>
      <c r="F91" s="38"/>
      <c r="G91" s="96"/>
      <c r="H91" s="38"/>
      <c r="I91" s="96"/>
      <c r="J91" s="38"/>
      <c r="K91" s="96"/>
    </row>
    <row r="92" spans="3:11" ht="16.5">
      <c r="C92" s="32"/>
      <c r="D92" s="38"/>
      <c r="E92" s="38"/>
      <c r="F92" s="38"/>
      <c r="G92" s="96"/>
      <c r="H92" s="38"/>
      <c r="I92" s="96"/>
      <c r="J92" s="38"/>
      <c r="K92" s="96"/>
    </row>
    <row r="93" spans="3:11" ht="16.5">
      <c r="C93" s="32"/>
      <c r="D93" s="38"/>
      <c r="E93" s="38"/>
      <c r="F93" s="38"/>
      <c r="G93" s="96"/>
      <c r="H93" s="38"/>
      <c r="I93" s="96"/>
      <c r="J93" s="38"/>
      <c r="K93" s="96"/>
    </row>
    <row r="94" spans="3:11" ht="16.5">
      <c r="C94" s="32"/>
      <c r="D94" s="38"/>
      <c r="E94" s="38"/>
      <c r="F94" s="38"/>
      <c r="G94" s="96"/>
      <c r="H94" s="38"/>
      <c r="I94" s="96"/>
      <c r="J94" s="38"/>
      <c r="K94" s="96"/>
    </row>
  </sheetData>
  <mergeCells count="4">
    <mergeCell ref="C8:K8"/>
    <mergeCell ref="C9:K9"/>
    <mergeCell ref="C7:K7"/>
    <mergeCell ref="C6:K6"/>
  </mergeCells>
  <phoneticPr fontId="38" type="noConversion"/>
  <hyperlinks>
    <hyperlink ref="C9:D9" r:id="rId1" display="https://www.lloyds.com/market-resources/reporting-rationalisation/tpd-reserving" xr:uid="{B850B992-0D40-4E5D-BE36-281A12D492F4}"/>
  </hyperlinks>
  <pageMargins left="0.7" right="0.7" top="0.75" bottom="0.75" header="0.3" footer="0.3"/>
  <pageSetup paperSize="9" scale="68" orientation="portrait" r:id="rId2"/>
  <headerFooter>
    <oddFooter>&amp;C_x000D_&amp;1#&amp;"Calibri"&amp;10&amp;K000000 Classification: Unclassified</oddFooter>
  </headerFooter>
  <colBreaks count="1" manualBreakCount="1">
    <brk id="1" min="1" max="58"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CCF4FB7-FC4B-417D-B083-36D26FA88C20}">
          <x14:formula1>
            <xm:f>'Data Validation'!$B$10:$B$56</xm:f>
          </x14:formula1>
          <xm:sqref>D12:F94 H12:H94 J12:J94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BC3A9-D476-4D01-AE04-ECD50B67B6C3}">
  <sheetPr>
    <tabColor theme="0"/>
  </sheetPr>
  <dimension ref="A5:G60"/>
  <sheetViews>
    <sheetView showGridLines="0" showRowColHeaders="0" topLeftCell="A37" workbookViewId="0">
      <selection activeCell="F12" sqref="F12"/>
    </sheetView>
  </sheetViews>
  <sheetFormatPr defaultColWidth="8.73046875" defaultRowHeight="14.25"/>
  <cols>
    <col min="1" max="1" width="4.33203125" style="11" customWidth="1"/>
    <col min="2" max="2" width="38.19921875" style="11" customWidth="1"/>
    <col min="3" max="16384" width="8.73046875" style="11"/>
  </cols>
  <sheetData>
    <row r="5" spans="1:7" ht="24">
      <c r="B5" s="127" t="s">
        <v>45</v>
      </c>
      <c r="C5" s="127"/>
      <c r="D5" s="127"/>
      <c r="E5" s="127"/>
    </row>
    <row r="6" spans="1:7" customFormat="1" ht="15.4">
      <c r="A6" s="11"/>
      <c r="B6" s="135"/>
      <c r="C6" s="135"/>
      <c r="D6" s="135"/>
      <c r="E6" s="135"/>
      <c r="F6" s="11"/>
      <c r="G6" s="11"/>
    </row>
    <row r="7" spans="1:7" ht="38.549999999999997" customHeight="1">
      <c r="B7" s="126" t="s">
        <v>47</v>
      </c>
      <c r="C7" s="175"/>
      <c r="D7" s="175"/>
      <c r="E7" s="175"/>
    </row>
    <row r="8" spans="1:7" ht="16.5">
      <c r="B8" s="18"/>
      <c r="C8" s="18"/>
      <c r="D8" s="18"/>
      <c r="E8" s="18"/>
    </row>
    <row r="9" spans="1:7" ht="16.5">
      <c r="B9" s="33" t="s">
        <v>15</v>
      </c>
    </row>
    <row r="10" spans="1:7" ht="16.5">
      <c r="B10" s="28" t="s">
        <v>49</v>
      </c>
      <c r="E10"/>
    </row>
    <row r="11" spans="1:7" ht="16.5">
      <c r="B11" s="28" t="s">
        <v>50</v>
      </c>
      <c r="E11"/>
    </row>
    <row r="12" spans="1:7" ht="16.5">
      <c r="B12" s="28" t="s">
        <v>51</v>
      </c>
      <c r="E12"/>
    </row>
    <row r="13" spans="1:7" ht="16.5">
      <c r="B13" s="28" t="s">
        <v>52</v>
      </c>
      <c r="E13"/>
    </row>
    <row r="14" spans="1:7" ht="16.5">
      <c r="B14" s="28" t="s">
        <v>53</v>
      </c>
      <c r="E14"/>
    </row>
    <row r="15" spans="1:7" ht="16.5">
      <c r="B15" s="28" t="s">
        <v>54</v>
      </c>
      <c r="E15"/>
    </row>
    <row r="16" spans="1:7" ht="16.5">
      <c r="B16" s="28" t="s">
        <v>55</v>
      </c>
      <c r="E16"/>
    </row>
    <row r="17" spans="2:5" ht="16.5">
      <c r="B17" s="28" t="s">
        <v>56</v>
      </c>
      <c r="E17"/>
    </row>
    <row r="18" spans="2:5" ht="16.5">
      <c r="B18" s="28" t="s">
        <v>33</v>
      </c>
      <c r="E18"/>
    </row>
    <row r="19" spans="2:5" ht="16.5">
      <c r="B19" s="28" t="s">
        <v>57</v>
      </c>
      <c r="E19"/>
    </row>
    <row r="20" spans="2:5" ht="16.5">
      <c r="B20" s="28" t="s">
        <v>58</v>
      </c>
      <c r="E20"/>
    </row>
    <row r="21" spans="2:5" ht="16.5">
      <c r="B21" s="28" t="s">
        <v>59</v>
      </c>
      <c r="E21"/>
    </row>
    <row r="22" spans="2:5" ht="16.5">
      <c r="B22" s="28" t="s">
        <v>25</v>
      </c>
      <c r="E22"/>
    </row>
    <row r="23" spans="2:5" ht="16.5">
      <c r="B23" s="28" t="s">
        <v>60</v>
      </c>
      <c r="E23"/>
    </row>
    <row r="24" spans="2:5" ht="16.5">
      <c r="B24" s="28" t="s">
        <v>34</v>
      </c>
      <c r="E24"/>
    </row>
    <row r="25" spans="2:5" ht="16.5">
      <c r="B25" s="28" t="s">
        <v>61</v>
      </c>
      <c r="E25"/>
    </row>
    <row r="26" spans="2:5" ht="16.5">
      <c r="B26" s="28" t="s">
        <v>36</v>
      </c>
      <c r="E26"/>
    </row>
    <row r="27" spans="2:5" ht="16.5">
      <c r="B27" s="28" t="s">
        <v>62</v>
      </c>
      <c r="E27"/>
    </row>
    <row r="28" spans="2:5" ht="16.5">
      <c r="B28" s="28" t="s">
        <v>63</v>
      </c>
      <c r="E28"/>
    </row>
    <row r="29" spans="2:5" ht="16.5">
      <c r="B29" s="28" t="s">
        <v>64</v>
      </c>
      <c r="E29"/>
    </row>
    <row r="30" spans="2:5" ht="16.5">
      <c r="B30" s="28" t="s">
        <v>65</v>
      </c>
      <c r="E30"/>
    </row>
    <row r="31" spans="2:5" ht="16.5">
      <c r="B31" s="28" t="s">
        <v>66</v>
      </c>
      <c r="E31"/>
    </row>
    <row r="32" spans="2:5" ht="16.5">
      <c r="B32" s="28" t="s">
        <v>67</v>
      </c>
      <c r="E32"/>
    </row>
    <row r="33" spans="2:5" ht="16.5">
      <c r="B33" s="28" t="s">
        <v>68</v>
      </c>
      <c r="E33"/>
    </row>
    <row r="34" spans="2:5" ht="16.5">
      <c r="B34" s="28" t="s">
        <v>69</v>
      </c>
      <c r="E34"/>
    </row>
    <row r="35" spans="2:5" ht="16.5">
      <c r="B35" s="28" t="s">
        <v>70</v>
      </c>
      <c r="E35"/>
    </row>
    <row r="36" spans="2:5" ht="16.5">
      <c r="B36" s="28" t="s">
        <v>71</v>
      </c>
      <c r="E36"/>
    </row>
    <row r="37" spans="2:5" ht="16.5">
      <c r="B37" s="28" t="s">
        <v>72</v>
      </c>
      <c r="E37"/>
    </row>
    <row r="38" spans="2:5" ht="16.5">
      <c r="B38" s="28" t="s">
        <v>73</v>
      </c>
      <c r="E38"/>
    </row>
    <row r="39" spans="2:5" ht="16.5">
      <c r="B39" s="28" t="s">
        <v>74</v>
      </c>
      <c r="E39"/>
    </row>
    <row r="40" spans="2:5" ht="16.5">
      <c r="B40" s="28" t="s">
        <v>75</v>
      </c>
      <c r="E40"/>
    </row>
    <row r="41" spans="2:5" ht="16.5">
      <c r="B41" s="28" t="s">
        <v>76</v>
      </c>
      <c r="E41"/>
    </row>
    <row r="42" spans="2:5" ht="16.5">
      <c r="B42" s="28" t="s">
        <v>77</v>
      </c>
      <c r="E42"/>
    </row>
    <row r="43" spans="2:5" ht="16.5">
      <c r="B43" s="28" t="s">
        <v>78</v>
      </c>
      <c r="E43"/>
    </row>
    <row r="44" spans="2:5" ht="16.5">
      <c r="B44" s="28" t="s">
        <v>79</v>
      </c>
      <c r="E44"/>
    </row>
    <row r="45" spans="2:5" ht="16.5">
      <c r="B45" s="28" t="s">
        <v>80</v>
      </c>
      <c r="E45"/>
    </row>
    <row r="46" spans="2:5" ht="16.5">
      <c r="B46" s="28" t="s">
        <v>81</v>
      </c>
      <c r="E46"/>
    </row>
    <row r="47" spans="2:5" ht="16.5">
      <c r="B47" s="28" t="s">
        <v>82</v>
      </c>
      <c r="E47"/>
    </row>
    <row r="48" spans="2:5" ht="16.5">
      <c r="B48" s="28" t="s">
        <v>83</v>
      </c>
      <c r="E48"/>
    </row>
    <row r="49" spans="2:5" ht="16.5">
      <c r="B49" s="28" t="s">
        <v>35</v>
      </c>
      <c r="E49"/>
    </row>
    <row r="50" spans="2:5" ht="16.5">
      <c r="B50" s="28" t="s">
        <v>84</v>
      </c>
      <c r="E50"/>
    </row>
    <row r="51" spans="2:5" ht="16.5">
      <c r="B51" s="28" t="s">
        <v>85</v>
      </c>
      <c r="E51"/>
    </row>
    <row r="52" spans="2:5" ht="16.5">
      <c r="B52" s="28" t="s">
        <v>86</v>
      </c>
      <c r="E52"/>
    </row>
    <row r="53" spans="2:5" ht="16.5">
      <c r="B53" s="28" t="s">
        <v>87</v>
      </c>
      <c r="E53"/>
    </row>
    <row r="54" spans="2:5" ht="16.5">
      <c r="B54" s="28" t="s">
        <v>88</v>
      </c>
      <c r="E54"/>
    </row>
    <row r="55" spans="2:5" ht="16.5">
      <c r="B55" s="28" t="s">
        <v>89</v>
      </c>
      <c r="E55"/>
    </row>
    <row r="56" spans="2:5" ht="16.5">
      <c r="B56" s="28" t="s">
        <v>90</v>
      </c>
      <c r="E56"/>
    </row>
    <row r="57" spans="2:5" ht="16.5">
      <c r="B57" s="3"/>
    </row>
    <row r="58" spans="2:5" ht="16.5">
      <c r="B58" s="17" t="s">
        <v>43</v>
      </c>
    </row>
    <row r="59" spans="2:5" ht="16.5">
      <c r="B59" s="28" t="s">
        <v>9</v>
      </c>
    </row>
    <row r="60" spans="2:5" ht="16.5">
      <c r="B60" s="28" t="s">
        <v>38</v>
      </c>
    </row>
  </sheetData>
  <mergeCells count="3">
    <mergeCell ref="B5:E5"/>
    <mergeCell ref="B6:E6"/>
    <mergeCell ref="B7:E7"/>
  </mergeCells>
  <pageMargins left="0.7" right="0.7" top="0.75" bottom="0.75" header="0.3" footer="0.3"/>
  <headerFooter>
    <oddFooter>&amp;C_x000D_&amp;1#&amp;"Calibri"&amp;10&amp;K000000 Classification: Unclassified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missionPeriod xmlns="07fa322e-5db6-4655-9f75-46b33056c401" xsi:nil="true"/>
    <AFRComponent xmlns="07fa322e-5db6-4655-9f75-46b33056c401" xsi:nil="true"/>
    <Workflow xmlns="07fa322e-5db6-4655-9f75-46b33056c401" xsi:nil="true"/>
    <_ip_UnifiedCompliancePolicyUIAction xmlns="http://schemas.microsoft.com/sharepoint/v3" xsi:nil="true"/>
    <ReservingTests xmlns="07fa322e-5db6-4655-9f75-46b33056c401" xsi:nil="true"/>
    <Phase xmlns="07fa322e-5db6-4655-9f75-46b33056c401" xsi:nil="true"/>
    <SAO_x0020_Workflow xmlns="07fa322e-5db6-4655-9f75-46b33056c401" xsi:nil="true"/>
    <AORGdate xmlns="07fa322e-5db6-4655-9f75-46b33056c401" xsi:nil="true"/>
    <AFRSubmissionPeriod xmlns="07fa322e-5db6-4655-9f75-46b33056c401" xsi:nil="true"/>
    <TaxCatchAll xmlns="27dadb5f-a78d-4b1c-9a5e-57756df0ee8e" xsi:nil="true"/>
    <ReportingPeriod xmlns="07fa322e-5db6-4655-9f75-46b33056c401" xsi:nil="true"/>
    <AsAtYearEnd xmlns="07fa322e-5db6-4655-9f75-46b33056c401" xsi:nil="true"/>
    <UploadedtoCPGSharepointandwithAM_x003f_ xmlns="07fa322e-5db6-4655-9f75-46b33056c401">false</UploadedtoCPGSharepointandwithAM_x003f_>
    <ROMYear xmlns="07fa322e-5db6-4655-9f75-46b33056c401" xsi:nil="true"/>
    <DocumentType0 xmlns="07fa322e-5db6-4655-9f75-46b33056c401" xsi:nil="true"/>
    <Sub_x002d_project xmlns="07fa322e-5db6-4655-9f75-46b33056c401" xsi:nil="true"/>
    <lcf76f155ced4ddcb4097134ff3c332f xmlns="07fa322e-5db6-4655-9f75-46b33056c401">
      <Terms xmlns="http://schemas.microsoft.com/office/infopath/2007/PartnerControls"/>
    </lcf76f155ced4ddcb4097134ff3c332f>
    <DocumentType xmlns="07fa322e-5db6-4655-9f75-46b33056c401" xsi:nil="true"/>
    <CPGProject xmlns="07fa322e-5db6-4655-9f75-46b33056c401" xsi:nil="true"/>
    <_ip_UnifiedCompliancePolicyProperties xmlns="http://schemas.microsoft.com/sharepoint/v3" xsi:nil="true"/>
    <SAOReturn xmlns="07fa322e-5db6-4655-9f75-46b33056c401" xsi:nil="true"/>
    <Syndicate xmlns="07fa322e-5db6-4655-9f75-46b33056c401" xsi:nil="true"/>
    <SenttoRisk_x003f_ xmlns="07fa322e-5db6-4655-9f75-46b33056c401">false</SenttoRisk_x003f_>
    <Month xmlns="07fa322e-5db6-4655-9f75-46b33056c401" xsi:nil="true"/>
    <AFR_x0020_Test_x0020_Component xmlns="07fa322e-5db6-4655-9f75-46b33056c401" xsi:nil="true"/>
    <Sentto xmlns="07fa322e-5db6-4655-9f75-46b33056c401" xsi:nil="true"/>
    <YOA xmlns="07fa322e-5db6-4655-9f75-46b33056c401" xsi:nil="true"/>
    <QuarterlyMonitoringWorkflow xmlns="07fa322e-5db6-4655-9f75-46b33056c401" xsi:nil="true"/>
    <_Flow_SignoffStatus xmlns="07fa322e-5db6-4655-9f75-46b33056c401" xsi:nil="true"/>
    <ManagingAgent xmlns="07fa322e-5db6-4655-9f75-46b33056c401" xsi:nil="true"/>
    <CPGDateagreed xmlns="07fa322e-5db6-4655-9f75-46b33056c4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D96EF4F4040A429E0E9750EA8BA52A" ma:contentTypeVersion="54" ma:contentTypeDescription="Create a new document." ma:contentTypeScope="" ma:versionID="a123b38d6baf62c7ba68ca6c04b261d6">
  <xsd:schema xmlns:xsd="http://www.w3.org/2001/XMLSchema" xmlns:xs="http://www.w3.org/2001/XMLSchema" xmlns:p="http://schemas.microsoft.com/office/2006/metadata/properties" xmlns:ns1="http://schemas.microsoft.com/sharepoint/v3" xmlns:ns2="07fa322e-5db6-4655-9f75-46b33056c401" xmlns:ns3="27dadb5f-a78d-4b1c-9a5e-57756df0ee8e" targetNamespace="http://schemas.microsoft.com/office/2006/metadata/properties" ma:root="true" ma:fieldsID="43a787ed7d359c2b42e644704861879e" ns1:_="" ns2:_="" ns3:_="">
    <xsd:import namespace="http://schemas.microsoft.com/sharepoint/v3"/>
    <xsd:import namespace="07fa322e-5db6-4655-9f75-46b33056c401"/>
    <xsd:import namespace="27dadb5f-a78d-4b1c-9a5e-57756df0ee8e"/>
    <xsd:element name="properties">
      <xsd:complexType>
        <xsd:sequence>
          <xsd:element name="documentManagement">
            <xsd:complexType>
              <xsd:all>
                <xsd:element ref="ns2:MediaServiceMetadata" minOccurs="0"/>
                <xsd:element ref="ns2:MediaServiceFastMetadata" minOccurs="0"/>
                <xsd:element ref="ns3:TaxCatchAll" minOccurs="0"/>
                <xsd:element ref="ns2:Syndicate" minOccurs="0"/>
                <xsd:element ref="ns2:AORGdate" minOccurs="0"/>
                <xsd:element ref="ns2:DocumentType" minOccurs="0"/>
                <xsd:element ref="ns3:SharedWithUsers" minOccurs="0"/>
                <xsd:element ref="ns3:SharedWithDetails" minOccurs="0"/>
                <xsd:element ref="ns2:MediaServiceAutoKeyPoints" minOccurs="0"/>
                <xsd:element ref="ns2:MediaServiceKeyPoints" minOccurs="0"/>
                <xsd:element ref="ns2:AFRComponent" minOccurs="0"/>
                <xsd:element ref="ns2:AsAtYearEnd" minOccurs="0"/>
                <xsd:element ref="ns2:SubmissionPeriod" minOccurs="0"/>
                <xsd:element ref="ns2:MediaServiceDateTaken" minOccurs="0"/>
                <xsd:element ref="ns2:MediaLengthInSeconds" minOccurs="0"/>
                <xsd:element ref="ns2:SenttoRisk_x003f_" minOccurs="0"/>
                <xsd:element ref="ns2:_Flow_SignoffStatus" minOccurs="0"/>
                <xsd:element ref="ns2:YOA" minOccurs="0"/>
                <xsd:element ref="ns2:Workflow" minOccurs="0"/>
                <xsd:element ref="ns2:CPGProject" minOccurs="0"/>
                <xsd:element ref="ns1:_ip_UnifiedCompliancePolicyProperties" minOccurs="0"/>
                <xsd:element ref="ns1:_ip_UnifiedCompliancePolicyUIAction" minOccurs="0"/>
                <xsd:element ref="ns2:Month" minOccurs="0"/>
                <xsd:element ref="ns2:ROMYear" minOccurs="0"/>
                <xsd:element ref="ns2:AFRSubmissionPeriod" minOccurs="0"/>
                <xsd:element ref="ns2:Sub_x002d_project" minOccurs="0"/>
                <xsd:element ref="ns2:ReservingTests" minOccurs="0"/>
                <xsd:element ref="ns2:ReportingPeriod" minOccurs="0"/>
                <xsd:element ref="ns2:AFR_x0020_Test_x0020_Component" minOccurs="0"/>
                <xsd:element ref="ns2:Phase" minOccurs="0"/>
                <xsd:element ref="ns2:SAO_x0020_Workflow" minOccurs="0"/>
                <xsd:element ref="ns2:SAOReturn" minOccurs="0"/>
                <xsd:element ref="ns2:ManagingAgent" minOccurs="0"/>
                <xsd:element ref="ns2:Sentto" minOccurs="0"/>
                <xsd:element ref="ns2:MediaServiceObjectDetectorVersions" minOccurs="0"/>
                <xsd:element ref="ns2:MediaServiceGenerationTime" minOccurs="0"/>
                <xsd:element ref="ns2:MediaServiceEventHashCode" minOccurs="0"/>
                <xsd:element ref="ns2:CPGDateagreed" minOccurs="0"/>
                <xsd:element ref="ns2:UploadedtoCPGSharepointandwithAM_x003f_" minOccurs="0"/>
                <xsd:element ref="ns2:QuarterlyMonitoringWorkflow" minOccurs="0"/>
                <xsd:element ref="ns2:DocumentType0"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fa322e-5db6-4655-9f75-46b33056c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yndicate" ma:index="11" nillable="true" ma:displayName="Syndicate" ma:format="Dropdown" ma:internalName="Syndicate">
      <xsd:complexType>
        <xsd:complexContent>
          <xsd:extension base="dms:MultiChoiceFillIn">
            <xsd:sequence>
              <xsd:element name="Value" maxOccurs="unbounded" minOccurs="0" nillable="true">
                <xsd:simpleType>
                  <xsd:union memberTypes="dms:Text">
                    <xsd:simpleType>
                      <xsd:restriction base="dms:Choice">
                        <xsd:enumeration value="s1225"/>
                        <xsd:enumeration value="s1274"/>
                        <xsd:enumeration value="s1969"/>
                        <xsd:enumeration value="s1971"/>
                        <xsd:enumeration value="s1994"/>
                        <xsd:enumeration value="s6133"/>
                        <xsd:enumeration value="s1955"/>
                        <xsd:enumeration value="s2012"/>
                        <xsd:enumeration value="s6132"/>
                        <xsd:enumeration value="s2121"/>
                        <xsd:enumeration value="s6134"/>
                        <xsd:enumeration value="s1200"/>
                        <xsd:enumeration value="s1910"/>
                        <xsd:enumeration value="s6117"/>
                        <xsd:enumeration value="s3902"/>
                        <xsd:enumeration value="s4020"/>
                        <xsd:enumeration value="s1414"/>
                        <xsd:enumeration value="s1796"/>
                        <xsd:enumeration value="s4711"/>
                        <xsd:enumeration value="s1609"/>
                        <xsd:enumeration value="s1729"/>
                        <xsd:enumeration value="s1892"/>
                        <xsd:enumeration value="s1980"/>
                        <xsd:enumeration value="s1988"/>
                        <xsd:enumeration value="s2288"/>
                        <xsd:enumeration value="s2460"/>
                        <xsd:enumeration value="s2525"/>
                        <xsd:enumeration value="s2689"/>
                        <xsd:enumeration value="s2786"/>
                        <xsd:enumeration value="s3268"/>
                        <xsd:enumeration value="s4242"/>
                        <xsd:enumeration value="s4747"/>
                        <xsd:enumeration value="s6131"/>
                        <xsd:enumeration value="s0609"/>
                        <xsd:enumeration value="s2232"/>
                        <xsd:enumeration value="s1686"/>
                        <xsd:enumeration value="s2623"/>
                        <xsd:enumeration value="s3622"/>
                        <xsd:enumeration value="s3623"/>
                        <xsd:enumeration value="s5623"/>
                        <xsd:enumeration value="s6107"/>
                        <xsd:enumeration value="s5886"/>
                        <xsd:enumeration value="s1618"/>
                        <xsd:enumeration value="s2987"/>
                        <xsd:enumeration value="s2988"/>
                        <xsd:enumeration value="s0044"/>
                        <xsd:enumeration value="s1861"/>
                        <xsd:enumeration value="s4444"/>
                        <xsd:enumeration value="s1110"/>
                        <xsd:enumeration value="s2015"/>
                        <xsd:enumeration value="s1084"/>
                        <xsd:enumeration value="s1176"/>
                        <xsd:enumeration value="s2488"/>
                        <xsd:enumeration value="s0318"/>
                        <xsd:enumeration value="s1975"/>
                        <xsd:enumeration value="s1991"/>
                        <xsd:enumeration value="s5151"/>
                        <xsd:enumeration value="s2008"/>
                        <xsd:enumeration value="s0435"/>
                        <xsd:enumeration value="s1947"/>
                        <xsd:enumeration value="s2014"/>
                        <xsd:enumeration value="s4000"/>
                        <xsd:enumeration value="s6125"/>
                        <xsd:enumeration value="s0382"/>
                        <xsd:enumeration value="s4141"/>
                        <xsd:enumeration value="s0033"/>
                        <xsd:enumeration value="s3624"/>
                        <xsd:enumeration value="s6104"/>
                        <xsd:enumeration value="s1301"/>
                        <xsd:enumeration value="s0218"/>
                        <xsd:enumeration value="s1856"/>
                        <xsd:enumeration value="s2010"/>
                        <xsd:enumeration value="s3010"/>
                        <xsd:enumeration value="s4472"/>
                        <xsd:enumeration value="s2791"/>
                        <xsd:enumeration value="s6103"/>
                        <xsd:enumeration value="s3000"/>
                        <xsd:enumeration value="s0727"/>
                        <xsd:enumeration value="s2001"/>
                        <xsd:enumeration value="s0457"/>
                        <xsd:enumeration value="s1840"/>
                        <xsd:enumeration value="s1221"/>
                        <xsd:enumeration value="s2357"/>
                        <xsd:enumeration value="s2358"/>
                        <xsd:enumeration value="s1218"/>
                        <xsd:enumeration value="s1884"/>
                        <xsd:enumeration value="s1492"/>
                        <xsd:enumeration value="s0386"/>
                        <xsd:enumeration value="s2999"/>
                        <xsd:enumeration value="s1458"/>
                        <xsd:enumeration value="s2468"/>
                        <xsd:enumeration value="s3500"/>
                        <xsd:enumeration value="s1945"/>
                        <xsd:enumeration value="s1919"/>
                        <xsd:enumeration value="s1183"/>
                        <xsd:enumeration value="s2019"/>
                        <xsd:enumeration value="s0308"/>
                        <xsd:enumeration value="s0309"/>
                        <xsd:enumeration value="s0510"/>
                        <xsd:enumeration value="s0557"/>
                        <xsd:enumeration value="s1880"/>
                        <xsd:enumeration value="s5000"/>
                        <xsd:enumeration value="s5678"/>
                        <xsd:enumeration value="s1967"/>
                        <xsd:enumeration value="s2003"/>
                        <xsd:enumeration value="s3002"/>
                        <xsd:enumeration value="s2088"/>
                        <xsd:enumeration value="s3334"/>
                        <xsd:enumeration value="s1100"/>
                        <xsd:enumeration value="s2454"/>
                        <xsd:enumeration value="s1925"/>
                        <xsd:enumeration value="s3939"/>
                        <xsd:enumeration value="s3832"/>
                        <xsd:enumeration value="s2427"/>
                        <xsd:enumeration value="s1416"/>
                        <xsd:enumeration value="s1985"/>
                        <xsd:enumeration value="s3456"/>
                        <xsd:enumeration value="s1902"/>
                        <xsd:enumeration value="s1966"/>
                        <xsd:enumeration value="s2880"/>
                        <xsd:enumeration value="s1922"/>
                        <xsd:enumeration value="s3123"/>
                        <xsd:enumeration value="s1322"/>
                        <xsd:enumeration value="s1699"/>
                        <xsd:enumeration value="s2050"/>
                        <xsd:enumeration value="s0623"/>
                        <xsd:enumeration value="s3705"/>
                        <xsd:enumeration value="s2025"/>
                        <xsd:enumeration value="s1254"/>
                        <xsd:enumeration value="s2843"/>
                        <xsd:enumeration value="s1996"/>
                        <xsd:enumeration value="s2024"/>
                        <xsd:enumeration value="s2478"/>
                        <xsd:enumeration value="s5183"/>
                        <xsd:enumeration value="s4321"/>
                        <xsd:enumeration value="s1347"/>
                        <xsd:enumeration value="s6136"/>
                        <xsd:enumeration value="s5757"/>
                      </xsd:restriction>
                    </xsd:simpleType>
                  </xsd:union>
                </xsd:simpleType>
              </xsd:element>
            </xsd:sequence>
          </xsd:extension>
        </xsd:complexContent>
      </xsd:complexType>
    </xsd:element>
    <xsd:element name="AORGdate" ma:index="12" nillable="true" ma:displayName="AORG date" ma:format="DateOnly" ma:internalName="AORGdate">
      <xsd:simpleType>
        <xsd:restriction base="dms:DateTime"/>
      </xsd:simpleType>
    </xsd:element>
    <xsd:element name="DocumentType" ma:index="13" nillable="true" ma:displayName="Document Type" ma:format="Dropdown" ma:internalName="DocumentType">
      <xsd:simpleType>
        <xsd:restriction base="dms:Choice">
          <xsd:enumeration value="Minutes"/>
          <xsd:enumeration value="Agenda"/>
          <xsd:enumeration value="Pack"/>
          <xsd:enumeration value="Individual File"/>
          <xsd:enumeration value="Template"/>
          <xsd:enumeration value="Audit File"/>
          <xsd:enumeration value="Tracker"/>
          <xsd:enumeration value="Presentation and Communications"/>
          <xsd:enumeration value="Data"/>
          <xsd:enumeration value="Syndicate Submission"/>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AFRComponent" ma:index="18" nillable="true" ma:displayName="AFR Component" ma:format="Dropdown" ma:internalName="AFRComponent">
      <xsd:complexType>
        <xsd:complexContent>
          <xsd:extension base="dms:MultiChoice">
            <xsd:sequence>
              <xsd:element name="Value" maxOccurs="unbounded" minOccurs="0" nillable="true">
                <xsd:simpleType>
                  <xsd:restriction base="dms:Choice">
                    <xsd:enumeration value="SA Template"/>
                    <xsd:enumeration value="UW Opinion"/>
                    <xsd:enumeration value="RM Opinion"/>
                    <xsd:enumeration value="TP Opinion"/>
                    <xsd:enumeration value="RI Opinion"/>
                    <xsd:enumeration value="Appendix"/>
                    <xsd:enumeration value="Exhibits supporting SBF - Option 2 Submission"/>
                  </xsd:restriction>
                </xsd:simpleType>
              </xsd:element>
            </xsd:sequence>
          </xsd:extension>
        </xsd:complexContent>
      </xsd:complexType>
    </xsd:element>
    <xsd:element name="AsAtYearEnd" ma:index="19" nillable="true" ma:displayName="As At Year End  " ma:format="Dropdown" ma:internalName="AsAtYearEnd">
      <xsd:simpleType>
        <xsd:restriction base="dms:Choice">
          <xsd:enumeration value="2021"/>
          <xsd:enumeration value="2022"/>
          <xsd:enumeration value="2023"/>
          <xsd:enumeration value="2024"/>
        </xsd:restriction>
      </xsd:simpleType>
    </xsd:element>
    <xsd:element name="SubmissionPeriod" ma:index="20" nillable="true" ma:displayName="Submission Period" ma:format="Dropdown" ma:internalName="SubmissionPeriod">
      <xsd:simpleType>
        <xsd:restriction base="dms:Choice">
          <xsd:enumeration value="May"/>
          <xsd:enumeration value="Novemeber"/>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enttoRisk_x003f_" ma:index="23" nillable="true" ma:displayName="Sent to Risk?" ma:default="0" ma:description="Has this file been sent to Risk" ma:format="Dropdown" ma:internalName="SenttoRisk_x003f_">
      <xsd:simpleType>
        <xsd:restriction base="dms:Boolean"/>
      </xsd:simpleType>
    </xsd:element>
    <xsd:element name="_Flow_SignoffStatus" ma:index="24" nillable="true" ma:displayName="Sign-off status" ma:internalName="Sign_x002d_off_x0020_status">
      <xsd:simpleType>
        <xsd:restriction base="dms:Text"/>
      </xsd:simpleType>
    </xsd:element>
    <xsd:element name="YOA" ma:index="25" nillable="true" ma:displayName="YOA" ma:format="Dropdown" ma:internalName="YOA">
      <xsd:simpleType>
        <xsd:restriction base="dms:Choice">
          <xsd:enumeration value="2022"/>
          <xsd:enumeration value="2023"/>
          <xsd:enumeration value="2024"/>
          <xsd:enumeration value="2025"/>
          <xsd:enumeration value="2026"/>
        </xsd:restriction>
      </xsd:simpleType>
    </xsd:element>
    <xsd:element name="Workflow" ma:index="26" nillable="true" ma:displayName="Workflow" ma:format="Dropdown" ma:internalName="Workflow">
      <xsd:simpleType>
        <xsd:restriction base="dms:Choice">
          <xsd:enumeration value="1.Planning"/>
          <xsd:enumeration value="1.Templates"/>
          <xsd:enumeration value="2.Lloyd's Return Data"/>
          <xsd:enumeration value="2. Other Data"/>
          <xsd:enumeration value="3.Managing Agent Data"/>
          <xsd:enumeration value="4.Workings"/>
          <xsd:enumeration value="5.Deliverables"/>
          <xsd:enumeration value="6.Correspondence"/>
          <xsd:enumeration value="7.Dashboard"/>
          <xsd:enumeration value="8. Governance"/>
          <xsd:enumeration value="Feedback"/>
        </xsd:restriction>
      </xsd:simpleType>
    </xsd:element>
    <xsd:element name="CPGProject" ma:index="27" nillable="true" ma:displayName="CPG Project" ma:format="Dropdown" ma:internalName="CPGProject">
      <xsd:simpleType>
        <xsd:restriction base="dms:Choice">
          <xsd:enumeration value="SCR reviews"/>
          <xsd:enumeration value="Syndicate Reserving"/>
          <xsd:enumeration value="Choice 3"/>
        </xsd:restriction>
      </xsd:simpleType>
    </xsd:element>
    <xsd:element name="Month" ma:index="30" nillable="true" ma:displayName="Month" ma:format="DateOnly" ma:internalName="Month">
      <xsd:simpleType>
        <xsd:restriction base="dms:DateTime"/>
      </xsd:simpleType>
    </xsd:element>
    <xsd:element name="ROMYear" ma:index="31" nillable="true" ma:displayName="ROM Year" ma:format="RadioButtons" ma:internalName="ROMYear">
      <xsd:simpleType>
        <xsd:restriction base="dms:Choice">
          <xsd:enumeration value="2021/22"/>
          <xsd:enumeration value="2022/23"/>
          <xsd:enumeration value="2023/24"/>
        </xsd:restriction>
      </xsd:simpleType>
    </xsd:element>
    <xsd:element name="AFRSubmissionPeriod" ma:index="32" nillable="true" ma:displayName="AFR Submission Period" ma:format="Dropdown" ma:internalName="AFRSubmissionPeriod">
      <xsd:simpleType>
        <xsd:restriction base="dms:Choice">
          <xsd:enumeration value="May 2022"/>
          <xsd:enumeration value="Nov 2022"/>
          <xsd:enumeration value="May 2023"/>
          <xsd:enumeration value="Nov 2023"/>
          <xsd:enumeration value="May 2024"/>
          <xsd:enumeration value="Nov 2024"/>
          <xsd:enumeration value="May 2025"/>
          <xsd:enumeration value="Nov 2025"/>
          <xsd:enumeration value="May 2026"/>
          <xsd:enumeration value="Nov 2026"/>
        </xsd:restriction>
      </xsd:simpleType>
    </xsd:element>
    <xsd:element name="Sub_x002d_project" ma:index="33" nillable="true" ma:displayName="Sub-project" ma:format="Dropdown" ma:internalName="Sub_x002d_project">
      <xsd:simpleType>
        <xsd:restriction base="dms:Text">
          <xsd:maxLength value="255"/>
        </xsd:restriction>
      </xsd:simpleType>
    </xsd:element>
    <xsd:element name="ReservingTests" ma:index="34" nillable="true" ma:displayName="Reserving Tests" ma:format="Dropdown" ma:internalName="ReservingTests">
      <xsd:simpleType>
        <xsd:restriction base="dms:Choice">
          <xsd:enumeration value="Framework Revamp"/>
          <xsd:enumeration value="TP RF"/>
          <xsd:enumeration value="Solvency Tests"/>
          <xsd:enumeration value="Minimum Tests"/>
          <xsd:enumeration value="Retrospective Loadings"/>
          <xsd:enumeration value="Best Estimate Reviews"/>
          <xsd:enumeration value="Feedback Letters"/>
          <xsd:enumeration value="MI"/>
          <xsd:enumeration value="Presentations &amp; Communications"/>
          <xsd:enumeration value="Mid-Year"/>
        </xsd:restriction>
      </xsd:simpleType>
    </xsd:element>
    <xsd:element name="ReportingPeriod" ma:index="35" nillable="true" ma:displayName="Reporting Period" ma:description="Reporting Period by Year, Quarter" ma:format="Dropdown" ma:internalName="ReportingPeriod">
      <xsd:complexType>
        <xsd:complexContent>
          <xsd:extension base="dms:MultiChoice">
            <xsd:sequence>
              <xsd:element name="Value" maxOccurs="unbounded" minOccurs="0" nillable="true">
                <xsd:simpleType>
                  <xsd:restriction base="dms:Choice">
                    <xsd:enumeration value="2022 Q2"/>
                    <xsd:enumeration value="2022 Q3"/>
                    <xsd:enumeration value="2022 Q4"/>
                    <xsd:enumeration value="2023 Q1"/>
                    <xsd:enumeration value="2023 Q2"/>
                    <xsd:enumeration value="2023 Q3"/>
                    <xsd:enumeration value="2023 Q4"/>
                  </xsd:restriction>
                </xsd:simpleType>
              </xsd:element>
            </xsd:sequence>
          </xsd:extension>
        </xsd:complexContent>
      </xsd:complexType>
    </xsd:element>
    <xsd:element name="AFR_x0020_Test_x0020_Component" ma:index="36" nillable="true" ma:displayName="AFR Test Component" ma:format="Dropdown" ma:internalName="AFR_x0020_Test_x0020_Component">
      <xsd:simpleType>
        <xsd:restriction base="dms:Choice">
          <xsd:enumeration value="2023 Nov"/>
          <xsd:enumeration value="2023 May"/>
          <xsd:enumeration value="test"/>
        </xsd:restriction>
      </xsd:simpleType>
    </xsd:element>
    <xsd:element name="Phase" ma:index="37" nillable="true" ma:displayName="Phase" ma:description="Phase 1 is ROMs and Phase 2 is Questionnaire" ma:format="Dropdown" ma:internalName="Phase">
      <xsd:simpleType>
        <xsd:restriction base="dms:Choice">
          <xsd:enumeration value="Phase 1 - ROM"/>
          <xsd:enumeration value="Phase 2 - ROM"/>
          <xsd:enumeration value="Choice 3"/>
        </xsd:restriction>
      </xsd:simpleType>
    </xsd:element>
    <xsd:element name="SAO_x0020_Workflow" ma:index="38" nillable="true" ma:displayName="SAO Workflow" ma:format="Dropdown" ma:internalName="SAO_x0020_Workflow">
      <xsd:simpleType>
        <xsd:restriction base="dms:Choice">
          <xsd:enumeration value="1. Lloyd's Planning"/>
          <xsd:enumeration value="2. Syndicate Return"/>
          <xsd:enumeration value="3. Lloyd's Analysis"/>
          <xsd:enumeration value="4. Margin Analysis"/>
          <xsd:enumeration value="5. Deliverable"/>
        </xsd:restriction>
      </xsd:simpleType>
    </xsd:element>
    <xsd:element name="SAOReturn" ma:index="39" nillable="true" ma:displayName="SAO Return" ma:format="Dropdown" ma:internalName="SAOReturn">
      <xsd:simpleType>
        <xsd:restriction base="dms:Choice">
          <xsd:enumeration value="SAO Opinion"/>
          <xsd:enumeration value="CRTF"/>
          <xsd:enumeration value="SLTF"/>
          <xsd:enumeration value="SAO Template"/>
          <xsd:enumeration value="Inflation Template"/>
          <xsd:enumeration value="SAO Report"/>
        </xsd:restriction>
      </xsd:simpleType>
    </xsd:element>
    <xsd:element name="ManagingAgent" ma:index="40" nillable="true" ma:displayName="Managing Agent" ma:format="Dropdown" ma:list="2d1f0770-c77d-4e56-b2bb-9dd2b5fffd63" ma:internalName="ManagingAgent" ma:showField="field_4">
      <xsd:simpleType>
        <xsd:restriction base="dms:Lookup"/>
      </xsd:simpleType>
    </xsd:element>
    <xsd:element name="Sentto" ma:index="41" nillable="true" ma:displayName="Sent to" ma:format="Dropdown" ma:internalName="Sentto">
      <xsd:simpleType>
        <xsd:restriction base="dms:Choice">
          <xsd:enumeration value="PRA"/>
          <xsd:enumeration value="Risk"/>
        </xsd:restrictio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CPGDateagreed" ma:index="45" nillable="true" ma:displayName="CPG Date agreed " ma:format="DateOnly" ma:internalName="CPGDateagreed">
      <xsd:simpleType>
        <xsd:restriction base="dms:DateTime"/>
      </xsd:simpleType>
    </xsd:element>
    <xsd:element name="UploadedtoCPGSharepointandwithAM_x003f_" ma:index="46" nillable="true" ma:displayName="Uploaded to CPG Sharepoint and with AM?" ma:default="0" ma:description="Share file with AM" ma:format="Dropdown" ma:internalName="UploadedtoCPGSharepointandwithAM_x003f_">
      <xsd:simpleType>
        <xsd:restriction base="dms:Boolean"/>
      </xsd:simpleType>
    </xsd:element>
    <xsd:element name="QuarterlyMonitoringWorkflow" ma:index="47" nillable="true" ma:displayName="Quarterly Monitoring Workflow" ma:format="Dropdown" ma:internalName="QuarterlyMonitoringWorkflow">
      <xsd:complexType>
        <xsd:complexContent>
          <xsd:extension base="dms:MultiChoice">
            <xsd:sequence>
              <xsd:element name="Value" maxOccurs="unbounded" minOccurs="0" nillable="true">
                <xsd:simpleType>
                  <xsd:restriction base="dms:Choice">
                    <xsd:enumeration value="QMA 104"/>
                    <xsd:enumeration value="Major Losses"/>
                    <xsd:enumeration value="Thematic"/>
                    <xsd:enumeration value="Catastrophe"/>
                  </xsd:restriction>
                </xsd:simpleType>
              </xsd:element>
            </xsd:sequence>
          </xsd:extension>
        </xsd:complexContent>
      </xsd:complexType>
    </xsd:element>
    <xsd:element name="DocumentType0" ma:index="48" nillable="true" ma:displayName="Document Type " ma:format="Dropdown" ma:internalName="DocumentType0">
      <xsd:simpleType>
        <xsd:restriction base="dms:Choice">
          <xsd:enumeration value="Guidance"/>
          <xsd:enumeration value="Data"/>
          <xsd:enumeration value="Template"/>
          <xsd:enumeration value="Validation"/>
          <xsd:enumeration value="Tracker"/>
          <xsd:enumeration value="Workings"/>
        </xsd:restriction>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CR" ma:index="5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dadb5f-a78d-4b1c-9a5e-57756df0ee8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c0d71fc-f178-47ef-b870-a276e5ffb703}" ma:internalName="TaxCatchAll" ma:showField="CatchAllData" ma:web="27dadb5f-a78d-4b1c-9a5e-57756df0ee8e">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48F1AF-04C9-4812-86BE-4ED4ED0F294B}">
  <ds:schemaRefs>
    <ds:schemaRef ds:uri="http://schemas.microsoft.com/sharepoint/v3/contenttype/forms"/>
  </ds:schemaRefs>
</ds:datastoreItem>
</file>

<file path=customXml/itemProps2.xml><?xml version="1.0" encoding="utf-8"?>
<ds:datastoreItem xmlns:ds="http://schemas.openxmlformats.org/officeDocument/2006/customXml" ds:itemID="{5385398B-4941-421C-9C70-CA0E560FA137}">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schemas.microsoft.com/sharepoint/v3"/>
    <ds:schemaRef ds:uri="http://schemas.openxmlformats.org/package/2006/metadata/core-properties"/>
    <ds:schemaRef ds:uri="27dadb5f-a78d-4b1c-9a5e-57756df0ee8e"/>
    <ds:schemaRef ds:uri="07fa322e-5db6-4655-9f75-46b33056c401"/>
  </ds:schemaRefs>
</ds:datastoreItem>
</file>

<file path=customXml/itemProps3.xml><?xml version="1.0" encoding="utf-8"?>
<ds:datastoreItem xmlns:ds="http://schemas.openxmlformats.org/officeDocument/2006/customXml" ds:itemID="{2B71B3BA-338A-4DDC-875D-86345DDD7EA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Control</vt:lpstr>
      <vt:lpstr>Instructions</vt:lpstr>
      <vt:lpstr>Forms&gt;&gt;</vt:lpstr>
      <vt:lpstr>090 Specific IBNR</vt:lpstr>
      <vt:lpstr>100 Movements and AvE analysis</vt:lpstr>
      <vt:lpstr>SAO Class Mappings</vt:lpstr>
      <vt:lpstr>Data Validation</vt:lpstr>
      <vt:lpstr>'100 Movements and AvE analysis'!Print_Area</vt:lpstr>
      <vt:lpstr>Instructions!Print_Area</vt:lpstr>
      <vt:lpstr>'SAO Class Mappings'!Print_Area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Vekaria, Anil</dc:creator>
  <cp:keywords/>
  <dc:description/>
  <cp:lastModifiedBy>Takodara, Miet</cp:lastModifiedBy>
  <cp:revision/>
  <dcterms:created xsi:type="dcterms:W3CDTF">2024-10-01T14:56:08Z</dcterms:created>
  <dcterms:modified xsi:type="dcterms:W3CDTF">2025-11-20T08:11:55Z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0x010100D4D96EF4F4040A429E0E9750EA8BA52A</vt:lpwstr>
  </property>
  <property fmtid="{D5CDD505-2E9C-101B-9397-08002B2CF9AE}" pid="3" name="MSIP_Label_d9d4eac9-bab1-4863-b7e6-52e5c519cf63_Enabled">
    <vt:lpwstr>true</vt:lpwstr>
  </property>
  <property fmtid="{D5CDD505-2E9C-101B-9397-08002B2CF9AE}" pid="4" name="MSIP_Label_d9d4eac9-bab1-4863-b7e6-52e5c519cf63_SetDate">
    <vt:lpwstr>2024-12-09T09:12:38Z</vt:lpwstr>
  </property>
  <property fmtid="{D5CDD505-2E9C-101B-9397-08002B2CF9AE}" pid="5" name="MSIP_Label_d9d4eac9-bab1-4863-b7e6-52e5c519cf63_Method">
    <vt:lpwstr>Privileged</vt:lpwstr>
  </property>
  <property fmtid="{D5CDD505-2E9C-101B-9397-08002B2CF9AE}" pid="6" name="MSIP_Label_d9d4eac9-bab1-4863-b7e6-52e5c519cf63_Name">
    <vt:lpwstr>d9d4eac9-bab1-4863-b7e6-52e5c519cf63</vt:lpwstr>
  </property>
  <property fmtid="{D5CDD505-2E9C-101B-9397-08002B2CF9AE}" pid="7" name="MSIP_Label_d9d4eac9-bab1-4863-b7e6-52e5c519cf63_SiteId">
    <vt:lpwstr>8df4b91e-bf72-411d-9902-5ecc8f1e6c11</vt:lpwstr>
  </property>
  <property fmtid="{D5CDD505-2E9C-101B-9397-08002B2CF9AE}" pid="8" name="MSIP_Label_d9d4eac9-bab1-4863-b7e6-52e5c519cf63_ActionId">
    <vt:lpwstr>7e70e46b-f774-4473-b300-edc9ff156653</vt:lpwstr>
  </property>
  <property fmtid="{D5CDD505-2E9C-101B-9397-08002B2CF9AE}" pid="9" name="MSIP_Label_d9d4eac9-bab1-4863-b7e6-52e5c519cf63_ContentBits">
    <vt:lpwstr>2</vt:lpwstr>
  </property>
  <property fmtid="{D5CDD505-2E9C-101B-9397-08002B2CF9AE}" pid="10" name="MediaServiceImageTags">
    <vt:lpwstr/>
  </property>
</Properties>
</file>